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615" windowWidth="12120" windowHeight="4845" tabRatio="796" activeTab="1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2A'!$A$1:$K$48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<sst xmlns="http://schemas.openxmlformats.org/spreadsheetml/2006/main" count="431" uniqueCount="220">
  <si>
    <t xml:space="preserve"> Reporting of Government Deficits and Debt Levels</t>
  </si>
  <si>
    <t xml:space="preserve">in accordance with Council Regulation (EC) N° 3605/93, 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</si>
  <si>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</si>
  <si>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</si>
  <si>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</si>
  <si>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</si>
  <si>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</si>
  <si>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</si>
  <si>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</si>
  <si>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</si>
  <si>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</si>
  <si>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</si>
  <si>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</si>
  <si>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</si>
  <si>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</si>
  <si>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</si>
  <si>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</si>
  <si>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</si>
  <si>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</si>
  <si>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</si>
  <si>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</si>
  <si>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</si>
  <si>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</si>
  <si>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</si>
  <si>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</si>
  <si>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</si>
  <si>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</si>
  <si>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</si>
  <si>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</si>
  <si>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</si>
  <si>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</si>
  <si>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</si>
  <si>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</si>
  <si>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</si>
  <si>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</si>
  <si>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</si>
  <si>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</si>
  <si>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</si>
  <si>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</si>
  <si>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</si>
  <si>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</si>
  <si>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</si>
  <si>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</si>
  <si>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</si>
  <si>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Net borrowing (+) or net lending (-) of State entities</t>
  </si>
  <si>
    <t xml:space="preserve">   not part of central government</t>
  </si>
  <si>
    <t>Net borrowing (-) or net lending (+) of other</t>
  </si>
  <si>
    <t xml:space="preserve">   central government bodies</t>
  </si>
  <si>
    <t>(ESA 95 accounts)</t>
  </si>
  <si>
    <t xml:space="preserve"> </t>
  </si>
  <si>
    <t xml:space="preserve">Loans (F.4) </t>
  </si>
  <si>
    <t>Shares and other equity (F.5)</t>
  </si>
  <si>
    <t>Issuances above(-)/below(+) par</t>
  </si>
  <si>
    <t>Redemptions of debt above(+)/below(-) par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</si>
  <si>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</si>
  <si>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</si>
  <si>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</si>
  <si>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</si>
  <si>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</si>
  <si>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</si>
  <si>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</si>
  <si>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</si>
  <si>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</si>
  <si>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</si>
  <si>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</si>
  <si>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</si>
  <si>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</si>
  <si>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</si>
  <si>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(also known as GNP) is substantially greater than GDP.</t>
  </si>
  <si>
    <t>EDP B.9</t>
  </si>
  <si>
    <t>Net borrowing (-)/lending(+) (EDP B.9) of central government (S.1311)</t>
  </si>
  <si>
    <t>Net borrowing (-)/lending(+) (EDP B.9) of local government (S.1313)</t>
  </si>
  <si>
    <t>Specifications and sources</t>
  </si>
  <si>
    <t>Net borrowing (-)/lending(+) (EDP B.9) of social security (S.1314)</t>
  </si>
  <si>
    <t>EDP D.41</t>
  </si>
  <si>
    <t xml:space="preserve"> the Statements contained in the Council Minutes of 22/11/1993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</si>
  <si>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</si>
  <si>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</si>
  <si>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</si>
  <si>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</si>
  <si>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Adjustment for non-financial transactions </t>
  </si>
  <si>
    <t>Working balance in local government accounts</t>
  </si>
  <si>
    <t>Working balance in social security accounts</t>
  </si>
  <si>
    <t>Difference between interest paid (+) and accrued (EDP D.41)(-)</t>
  </si>
  <si>
    <t xml:space="preserve">   not considered in the working balance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</si>
  <si>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</si>
  <si>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</si>
  <si>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</si>
  <si>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</si>
  <si>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</si>
  <si>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</si>
  <si>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</si>
  <si>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</si>
  <si>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</si>
  <si>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</si>
  <si>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and the Code of Best Practice adopted by the Ecofin Council of 18/2/2003.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</si>
  <si>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</si>
  <si>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</si>
  <si>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</si>
  <si>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</si>
  <si>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Adjustments 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</si>
  <si>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</si>
  <si>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</si>
  <si>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</si>
  <si>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</si>
  <si>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</si>
  <si>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</si>
  <si>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</si>
  <si>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</si>
  <si>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</si>
  <si>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</si>
  <si>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Net incurrence (-) of other liabilities (F.6 and F.7)</t>
  </si>
  <si>
    <t>Tables 2A to 2D: Provision of the data which explain the transition between the national definitions of government balance and the deficit/surplus (EDP B.9) of each government sub-sector.</t>
  </si>
  <si>
    <t>and by Commission Regulation (EC) N° 351/2002,</t>
  </si>
  <si>
    <t>as amended by Council Regulation (EC) N° 475/2000</t>
  </si>
  <si>
    <t>Note: Member States are asked, according to established practice, to adapt tables 2A, B, C and D to their national specificity.</t>
  </si>
  <si>
    <t>Central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</si>
  <si>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</si>
  <si>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</si>
  <si>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</si>
  <si>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</si>
  <si>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</si>
  <si>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</si>
  <si>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</si>
  <si>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</si>
  <si>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</si>
  <si>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</si>
  <si>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</si>
  <si>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</si>
  <si>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</si>
  <si>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</si>
  <si>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</si>
  <si>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</si>
  <si>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</si>
  <si>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Difference between financial and capital accounts (B.9f-B.9)*</t>
  </si>
  <si>
    <t>(3) Consolidated within central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</si>
  <si>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</si>
  <si>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</si>
  <si>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</si>
  <si>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</si>
  <si>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</si>
  <si>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</si>
  <si>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</si>
  <si>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</si>
  <si>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</si>
  <si>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Net borrowing(+)/lending(-)(EDP B.9) of social security funds (S.1314)*</t>
  </si>
  <si>
    <t>Net borrowing (+)/lending (-)(EDP B.9) of local government (S.1313)*</t>
  </si>
  <si>
    <t>Net borrowing (+)/lending (-)(EDP B.9) of central government (S.1311)*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</si>
  <si>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</si>
  <si>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</si>
  <si>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</si>
  <si>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</si>
  <si>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>Change in central government (S.1311)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</si>
  <si>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local government (S.1313)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</si>
  <si>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social security (S.1314)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</si>
  <si>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t>Corresponding line in Hungarian Financial accounts</t>
  </si>
  <si>
    <t>Includes Hungarian and foreign currency and deposits with central bank and MFIs</t>
  </si>
  <si>
    <t>Includes loans granted by government units to non-financial and financial corporations, households and rest of the world</t>
  </si>
  <si>
    <t>Includes shares and equities in non-financial and financial corporations and in international institutions held by General government</t>
  </si>
  <si>
    <t>It mainly includes the privatiosation transactions of the central and local government</t>
  </si>
  <si>
    <t>Transactions between the central government and the central bank generated from swap agreements, recorded in financial accounts</t>
  </si>
  <si>
    <t>Includes figures for discount treasury bills and for bonds issued with small discount or premium</t>
  </si>
  <si>
    <t>Includes accrued but not payed interest resulting from nominal interest and from the difference of issue and redemption value of securities accrued as interest</t>
  </si>
  <si>
    <t>Not significant in Hungary</t>
  </si>
  <si>
    <t>Includes securities issued by non-financial and financial corporations held by Central government</t>
  </si>
  <si>
    <t>Includes loans granted by central government units to social security funds, local governments, non-financial and financial corporations, households and rest of the world</t>
  </si>
  <si>
    <t>The main part of these transactions are the grantings of liquidity loans to social security funds by the central government</t>
  </si>
  <si>
    <t>Includes shares and equities in non-financial and financial corporations and in international institutions held by Central government</t>
  </si>
  <si>
    <t>It mainly includes the privatiosation transactions of the central government</t>
  </si>
  <si>
    <t>Includes Hungarian and foreign currency and deposits with MFIs</t>
  </si>
  <si>
    <t>Includes securities issued by non--financial and financial corporations held by local government</t>
  </si>
  <si>
    <t>Includes shares and equities in non-financial and financial corporations and in international institutions held by local government</t>
  </si>
  <si>
    <t>It mainly includes acquisition of quoted and non-quoted shares and mutual funds' shares</t>
  </si>
  <si>
    <t>It mainly includes disposal of quoted and non-quoted shares and mutual funds' shares</t>
  </si>
  <si>
    <t>Not relevant in Hungary</t>
  </si>
  <si>
    <t>Includes Hungarian and foreign currency and deposits with central government</t>
  </si>
  <si>
    <t>Includes securities issued by non-financial and financial corporations held by General government</t>
  </si>
  <si>
    <t>Includes shares and equities in non-financial and financial corporations held by social security funds</t>
  </si>
  <si>
    <t>Privatisation</t>
  </si>
  <si>
    <t>preliminary</t>
  </si>
  <si>
    <t>half-finalised</t>
  </si>
  <si>
    <t>final</t>
  </si>
  <si>
    <t>Member State: Hungary</t>
  </si>
  <si>
    <t>Data are in billions of HUF</t>
  </si>
  <si>
    <t>Date: 27/02/2005</t>
  </si>
  <si>
    <t>-  Reporting before 1 March / 1 September 2005  -</t>
  </si>
  <si>
    <t>Total</t>
  </si>
  <si>
    <t>Deposit account arrangements</t>
  </si>
  <si>
    <t>Claim cancellation against ÁPV Rt</t>
  </si>
  <si>
    <t>Claim cancellation against Social Security funds</t>
  </si>
  <si>
    <t>Claim cancellation against OTIVA Co.</t>
  </si>
  <si>
    <t>Claim cancellation against Postabank Co.</t>
  </si>
  <si>
    <t>Debt cancellation against the State (Bős-Nagymaros)</t>
  </si>
  <si>
    <t>Debt assumption from MÁV and GYSEV (railways)</t>
  </si>
  <si>
    <t>Debt assumption from Rendezvénycsarnok Rt (decision was made in 2002, actual assumption in 2004, included in public balance)</t>
  </si>
  <si>
    <t>Capital injection in NA Rt temporaly financed  by the Hungarian Developpment Bank</t>
  </si>
  <si>
    <t xml:space="preserve">Debt assumption from ÁAK R, treated as D.99 capital transfer in 1999, included in 2002 cash budget </t>
  </si>
  <si>
    <t>Claim cancellation against MAV Rt</t>
  </si>
  <si>
    <t>Transfers from privatisation receipts paid by State Privatisation Co. To the Treasury single account (off-budget transaction)</t>
  </si>
  <si>
    <t xml:space="preserve">Claim cancellation against Republic of Russia </t>
  </si>
  <si>
    <t>Public policy lending to non-government units</t>
  </si>
  <si>
    <t>Larger part from foreign governments</t>
  </si>
  <si>
    <t>2002: Purchase of 3 corporations from Hungarian Development Bank (NA, ÁAK, DHK)</t>
  </si>
  <si>
    <t>Advance payment</t>
  </si>
  <si>
    <t>Accruals: taxes, property income (2004: change in VAT calculation method, +35,5 UMTS mobile licence)</t>
  </si>
  <si>
    <t>Accruals: compensation of employees, subsidies, transfers (2004: cancellation of 13th month payment)</t>
  </si>
  <si>
    <t>Public corporations ( e.g. State Privatisation Co., National Road Construction Co), extrabudgetary funds,  non-profit institutions</t>
  </si>
  <si>
    <t>reclassified into CG</t>
  </si>
  <si>
    <t>Cash balance of Central Budget (voted by the Parliament, IMF GFS86 overall balance)</t>
  </si>
  <si>
    <t>Cash balance of Local Governments (IMF GFS86 overall balance)</t>
  </si>
  <si>
    <t>Cash balance of Health Care Fund + Pension Fund (voted by the Parliament, IMF GFS86 overall balance)</t>
  </si>
  <si>
    <t>Accruals: mainly compensation ef employees (2004: cancellation of 13th month payment)</t>
  </si>
  <si>
    <t>Government bonds granted in kind, treated as D99 capital transfer, received</t>
  </si>
  <si>
    <t>Imputed dwelling privatisation financed by loan</t>
  </si>
  <si>
    <t>Accruals: SS contributions</t>
  </si>
  <si>
    <t>Accruals: Social security benefits</t>
  </si>
  <si>
    <t>Debt cancellation by the Central Budget</t>
  </si>
  <si>
    <t>Reclassification of private pension funds (balance of second pillar pension funds)</t>
  </si>
  <si>
    <t>Mobile phone licences</t>
  </si>
  <si>
    <t>In 2004: top up payments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</si>
</sst>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</numFmts>
  <fonts count="45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sz val="48"/>
      <name val="Times New Roman"/>
      <family val="1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 quotePrefix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0" fontId="16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horizontal="centerContinuous" vertical="center"/>
    </xf>
    <xf numFmtId="0" fontId="27" fillId="0" borderId="28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/>
    </xf>
    <xf numFmtId="0" fontId="1" fillId="0" borderId="31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centerContinuous"/>
    </xf>
    <xf numFmtId="0" fontId="32" fillId="0" borderId="33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32" xfId="0" applyFont="1" applyFill="1" applyBorder="1" applyAlignment="1">
      <alignment horizontal="centerContinuous"/>
    </xf>
    <xf numFmtId="0" fontId="25" fillId="0" borderId="42" xfId="0" applyFont="1" applyFill="1" applyBorder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180" fontId="32" fillId="0" borderId="44" xfId="0" applyNumberFormat="1" applyFont="1" applyFill="1" applyBorder="1" applyAlignment="1">
      <alignment/>
    </xf>
    <xf numFmtId="180" fontId="32" fillId="0" borderId="45" xfId="0" applyNumberFormat="1" applyFont="1" applyFill="1" applyBorder="1" applyAlignment="1">
      <alignment/>
    </xf>
    <xf numFmtId="180" fontId="32" fillId="0" borderId="46" xfId="0" applyNumberFormat="1" applyFont="1" applyFill="1" applyBorder="1" applyAlignment="1">
      <alignment/>
    </xf>
    <xf numFmtId="180" fontId="32" fillId="0" borderId="47" xfId="0" applyNumberFormat="1" applyFont="1" applyFill="1" applyBorder="1" applyAlignment="1">
      <alignment/>
    </xf>
    <xf numFmtId="180" fontId="32" fillId="0" borderId="22" xfId="0" applyNumberFormat="1" applyFont="1" applyFill="1" applyBorder="1" applyAlignment="1">
      <alignment/>
    </xf>
    <xf numFmtId="180" fontId="32" fillId="0" borderId="23" xfId="0" applyNumberFormat="1" applyFont="1" applyFill="1" applyBorder="1" applyAlignment="1">
      <alignment/>
    </xf>
    <xf numFmtId="180" fontId="32" fillId="0" borderId="24" xfId="0" applyNumberFormat="1" applyFont="1" applyFill="1" applyBorder="1" applyAlignment="1">
      <alignment/>
    </xf>
    <xf numFmtId="180" fontId="32" fillId="0" borderId="48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32" fillId="0" borderId="49" xfId="0" applyNumberFormat="1" applyFont="1" applyFill="1" applyBorder="1" applyAlignment="1">
      <alignment/>
    </xf>
    <xf numFmtId="180" fontId="25" fillId="0" borderId="27" xfId="0" applyNumberFormat="1" applyFont="1" applyFill="1" applyBorder="1" applyAlignment="1">
      <alignment/>
    </xf>
    <xf numFmtId="180" fontId="8" fillId="0" borderId="42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 horizontal="center"/>
    </xf>
    <xf numFmtId="180" fontId="8" fillId="0" borderId="43" xfId="0" applyNumberFormat="1" applyFont="1" applyFill="1" applyBorder="1" applyAlignment="1">
      <alignment/>
    </xf>
    <xf numFmtId="180" fontId="8" fillId="0" borderId="27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8" fillId="0" borderId="5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32" fillId="0" borderId="32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2" fillId="0" borderId="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0" borderId="54" xfId="0" applyNumberFormat="1" applyFont="1" applyFill="1" applyBorder="1" applyAlignment="1">
      <alignment/>
    </xf>
    <xf numFmtId="180" fontId="6" fillId="0" borderId="49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/>
    </xf>
    <xf numFmtId="180" fontId="6" fillId="0" borderId="48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6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0" fillId="0" borderId="13" xfId="0" applyNumberForma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0" fillId="0" borderId="44" xfId="0" applyNumberFormat="1" applyFill="1" applyBorder="1" applyAlignment="1">
      <alignment/>
    </xf>
    <xf numFmtId="180" fontId="0" fillId="0" borderId="54" xfId="0" applyNumberFormat="1" applyFill="1" applyBorder="1" applyAlignment="1">
      <alignment/>
    </xf>
    <xf numFmtId="180" fontId="0" fillId="0" borderId="49" xfId="0" applyNumberFormat="1" applyFill="1" applyBorder="1" applyAlignment="1">
      <alignment/>
    </xf>
    <xf numFmtId="180" fontId="0" fillId="0" borderId="57" xfId="0" applyNumberFormat="1" applyFill="1" applyBorder="1" applyAlignment="1">
      <alignment/>
    </xf>
    <xf numFmtId="180" fontId="0" fillId="0" borderId="58" xfId="0" applyNumberFormat="1" applyFill="1" applyBorder="1" applyAlignment="1">
      <alignment/>
    </xf>
    <xf numFmtId="180" fontId="0" fillId="0" borderId="59" xfId="0" applyNumberFormat="1" applyFill="1" applyBorder="1" applyAlignment="1">
      <alignment/>
    </xf>
    <xf numFmtId="0" fontId="32" fillId="0" borderId="32" xfId="0" applyFont="1" applyFill="1" applyBorder="1" applyAlignment="1">
      <alignment horizontal="left"/>
    </xf>
    <xf numFmtId="181" fontId="0" fillId="0" borderId="0" xfId="0" applyNumberFormat="1" applyFill="1" applyAlignment="1">
      <alignment/>
    </xf>
    <xf numFmtId="180" fontId="1" fillId="0" borderId="44" xfId="0" applyNumberFormat="1" applyFont="1" applyFill="1" applyBorder="1" applyAlignment="1">
      <alignment/>
    </xf>
    <xf numFmtId="180" fontId="1" fillId="0" borderId="8" xfId="0" applyNumberFormat="1" applyFont="1" applyFill="1" applyBorder="1" applyAlignment="1">
      <alignment/>
    </xf>
    <xf numFmtId="180" fontId="1" fillId="0" borderId="60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180" fontId="1" fillId="0" borderId="61" xfId="0" applyNumberFormat="1" applyFont="1" applyFill="1" applyBorder="1" applyAlignment="1">
      <alignment/>
    </xf>
    <xf numFmtId="180" fontId="1" fillId="0" borderId="45" xfId="0" applyNumberFormat="1" applyFont="1" applyFill="1" applyBorder="1" applyAlignment="1">
      <alignment/>
    </xf>
    <xf numFmtId="180" fontId="1" fillId="0" borderId="49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0" fillId="0" borderId="28" xfId="19" applyFont="1" applyFill="1" applyBorder="1" applyAlignment="1">
      <alignment horizontal="left" vertical="center"/>
      <protection/>
    </xf>
    <xf numFmtId="180" fontId="1" fillId="0" borderId="22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0" fontId="1" fillId="0" borderId="24" xfId="0" applyNumberFormat="1" applyFont="1" applyFill="1" applyBorder="1" applyAlignment="1">
      <alignment/>
    </xf>
    <xf numFmtId="180" fontId="1" fillId="0" borderId="48" xfId="0" applyNumberFormat="1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8" xfId="0" applyFont="1" applyFill="1" applyBorder="1" applyAlignment="1" quotePrefix="1">
      <alignment horizontal="center"/>
    </xf>
    <xf numFmtId="181" fontId="6" fillId="0" borderId="1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5" xfId="0" applyFont="1" applyFill="1" applyBorder="1" applyAlignment="1">
      <alignment horizontal="left"/>
    </xf>
    <xf numFmtId="180" fontId="13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40" fillId="0" borderId="44" xfId="0" applyNumberFormat="1" applyFont="1" applyFill="1" applyBorder="1" applyAlignment="1">
      <alignment/>
    </xf>
    <xf numFmtId="180" fontId="41" fillId="0" borderId="27" xfId="0" applyNumberFormat="1" applyFont="1" applyFill="1" applyBorder="1" applyAlignment="1">
      <alignment/>
    </xf>
    <xf numFmtId="180" fontId="42" fillId="0" borderId="52" xfId="0" applyNumberFormat="1" applyFont="1" applyFill="1" applyBorder="1" applyAlignment="1">
      <alignment/>
    </xf>
    <xf numFmtId="180" fontId="42" fillId="0" borderId="9" xfId="0" applyNumberFormat="1" applyFont="1" applyFill="1" applyBorder="1" applyAlignment="1">
      <alignment/>
    </xf>
    <xf numFmtId="180" fontId="43" fillId="0" borderId="44" xfId="0" applyNumberFormat="1" applyFont="1" applyFill="1" applyBorder="1" applyAlignment="1">
      <alignment/>
    </xf>
    <xf numFmtId="180" fontId="42" fillId="0" borderId="45" xfId="0" applyNumberFormat="1" applyFont="1" applyFill="1" applyBorder="1" applyAlignment="1">
      <alignment/>
    </xf>
    <xf numFmtId="180" fontId="42" fillId="0" borderId="13" xfId="0" applyNumberFormat="1" applyFont="1" applyFill="1" applyBorder="1" applyAlignment="1">
      <alignment/>
    </xf>
    <xf numFmtId="180" fontId="44" fillId="0" borderId="27" xfId="0" applyNumberFormat="1" applyFont="1" applyFill="1" applyBorder="1" applyAlignment="1">
      <alignment/>
    </xf>
    <xf numFmtId="180" fontId="43" fillId="0" borderId="13" xfId="0" applyNumberFormat="1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7" xfId="19" applyFont="1" applyFill="1" applyBorder="1" applyAlignment="1">
      <alignment horizontal="left" vertical="center"/>
      <protection/>
    </xf>
    <xf numFmtId="0" fontId="0" fillId="0" borderId="37" xfId="19" applyFont="1" applyFill="1" applyBorder="1" applyAlignment="1">
      <alignment horizontal="left" vertical="center"/>
      <protection/>
    </xf>
    <xf numFmtId="0" fontId="0" fillId="0" borderId="28" xfId="19" applyFont="1" applyFill="1" applyBorder="1" applyAlignment="1">
      <alignment horizontal="left" vertical="center"/>
      <protection/>
    </xf>
    <xf numFmtId="0" fontId="0" fillId="0" borderId="2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tables in xl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871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confidential or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323850"/>
    <xdr:sp>
      <xdr:nvSpPr>
        <xdr:cNvPr id="2" name="TextBox 7"/>
        <xdr:cNvSpPr txBox="1">
          <a:spLocks noChangeArrowheads="1"/>
        </xdr:cNvSpPr>
      </xdr:nvSpPr>
      <xdr:spPr>
        <a:xfrm>
          <a:off x="5686425" y="4286250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76200</xdr:rowOff>
    </xdr:from>
    <xdr:to>
      <xdr:col>2</xdr:col>
      <xdr:colOff>3352800</xdr:colOff>
      <xdr:row>10</xdr:row>
      <xdr:rowOff>57150</xdr:rowOff>
    </xdr:to>
    <xdr:sp>
      <xdr:nvSpPr>
        <xdr:cNvPr id="3" name="Oval 9"/>
        <xdr:cNvSpPr>
          <a:spLocks/>
        </xdr:cNvSpPr>
      </xdr:nvSpPr>
      <xdr:spPr>
        <a:xfrm>
          <a:off x="0" y="76200"/>
          <a:ext cx="4514850" cy="4267200"/>
        </a:xfrm>
        <a:prstGeom prst="ellipse">
          <a:avLst/>
        </a:prstGeom>
        <a:solidFill>
          <a:srgbClr val="FFFF00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Revised set of reporting tables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48494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35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35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278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defaultGridColor="0" zoomScale="44" zoomScaleNormal="44" colorId="22" workbookViewId="0" topLeftCell="A1">
      <selection activeCell="E17" sqref="E17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3:14" ht="31.5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N2" s="121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144" t="s">
        <v>1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144" t="s">
        <v>114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144" t="s">
        <v>113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144" t="s">
        <v>75</v>
      </c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144" t="s">
        <v>95</v>
      </c>
      <c r="D8" s="145"/>
      <c r="E8" s="146"/>
      <c r="F8" s="146"/>
      <c r="G8" s="137"/>
      <c r="H8" s="137"/>
      <c r="I8" s="137"/>
      <c r="J8" s="6"/>
      <c r="K8" s="6"/>
      <c r="L8" s="6"/>
    </row>
    <row r="9" spans="2:12" ht="10.5" customHeight="1" thickBot="1">
      <c r="B9" s="3"/>
      <c r="C9" s="144"/>
      <c r="D9" s="147"/>
      <c r="E9" s="148"/>
      <c r="F9" s="148"/>
      <c r="G9" s="149"/>
      <c r="H9" s="149"/>
      <c r="I9" s="149"/>
      <c r="J9" s="6"/>
      <c r="K9" s="6"/>
      <c r="L9" s="6"/>
    </row>
    <row r="10" spans="2:12" ht="10.5" customHeight="1">
      <c r="B10" s="3"/>
      <c r="C10" s="144"/>
      <c r="D10" s="145"/>
      <c r="E10" s="146"/>
      <c r="F10" s="146"/>
      <c r="G10" s="137"/>
      <c r="H10" s="137"/>
      <c r="I10" s="137"/>
      <c r="J10" s="6"/>
      <c r="K10" s="6"/>
      <c r="L10" s="6"/>
    </row>
    <row r="11" spans="2:12" ht="42">
      <c r="B11" s="3"/>
      <c r="C11" s="144" t="s">
        <v>151</v>
      </c>
      <c r="D11" s="145"/>
      <c r="E11" s="146"/>
      <c r="F11" s="146"/>
      <c r="G11" s="137"/>
      <c r="H11" s="137"/>
      <c r="I11" s="137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7" t="s">
        <v>185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76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79" t="s">
        <v>112</v>
      </c>
      <c r="D20" s="279"/>
      <c r="E20" s="279"/>
      <c r="F20" s="279"/>
      <c r="G20" s="279"/>
      <c r="H20" s="279"/>
      <c r="I20" s="279"/>
      <c r="J20" s="27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79"/>
      <c r="D21" s="279"/>
      <c r="E21" s="279"/>
      <c r="F21" s="279"/>
      <c r="G21" s="279"/>
      <c r="H21" s="279"/>
      <c r="I21" s="279"/>
      <c r="J21" s="27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79" t="s">
        <v>108</v>
      </c>
      <c r="D23" s="279"/>
      <c r="E23" s="279"/>
      <c r="F23" s="279"/>
      <c r="G23" s="279"/>
      <c r="H23" s="279"/>
      <c r="I23" s="279"/>
      <c r="J23" s="279"/>
    </row>
    <row r="24" spans="1:10" ht="23.25" customHeight="1">
      <c r="A24" s="11"/>
      <c r="C24" s="279"/>
      <c r="D24" s="279"/>
      <c r="E24" s="279"/>
      <c r="F24" s="279"/>
      <c r="G24" s="279"/>
      <c r="H24" s="279"/>
      <c r="I24" s="279"/>
      <c r="J24" s="279"/>
    </row>
    <row r="25" spans="1:4" ht="23.25">
      <c r="A25" s="11"/>
      <c r="C25" s="10"/>
      <c r="D25" s="10"/>
    </row>
    <row r="26" spans="1:4" ht="23.25">
      <c r="A26" s="11"/>
      <c r="C26" s="13" t="s">
        <v>2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0" zoomScaleNormal="70" colorId="22" workbookViewId="0" topLeftCell="A13">
      <selection activeCell="D19" sqref="D19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12" t="s">
        <v>2</v>
      </c>
      <c r="C2" s="11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11" t="s">
        <v>182</v>
      </c>
      <c r="D5" s="27" t="s">
        <v>3</v>
      </c>
      <c r="E5" s="28"/>
      <c r="F5" s="16"/>
      <c r="G5" s="28"/>
      <c r="H5" s="29"/>
      <c r="I5" s="30"/>
    </row>
    <row r="6" spans="1:9" ht="15.75">
      <c r="A6" s="25"/>
      <c r="B6" s="11" t="s">
        <v>183</v>
      </c>
      <c r="C6" s="98"/>
      <c r="D6" s="32">
        <v>2001</v>
      </c>
      <c r="E6" s="32">
        <v>2002</v>
      </c>
      <c r="F6" s="32">
        <v>2003</v>
      </c>
      <c r="G6" s="32">
        <v>2004</v>
      </c>
      <c r="H6" s="32">
        <v>2005</v>
      </c>
      <c r="I6" s="30"/>
    </row>
    <row r="7" spans="1:9" ht="15.75">
      <c r="A7" s="25"/>
      <c r="B7" s="11" t="s">
        <v>184</v>
      </c>
      <c r="C7" s="99"/>
      <c r="D7" s="78" t="s">
        <v>181</v>
      </c>
      <c r="E7" s="78" t="s">
        <v>181</v>
      </c>
      <c r="F7" s="81" t="s">
        <v>180</v>
      </c>
      <c r="G7" s="81" t="s">
        <v>179</v>
      </c>
      <c r="H7" s="114" t="s">
        <v>56</v>
      </c>
      <c r="I7" s="30"/>
    </row>
    <row r="8" spans="1:9" ht="16.5" thickBot="1">
      <c r="A8" s="115" t="s">
        <v>57</v>
      </c>
      <c r="B8" s="52"/>
      <c r="C8" s="55"/>
      <c r="D8" s="45"/>
      <c r="E8" s="45"/>
      <c r="F8" s="45"/>
      <c r="G8" s="45"/>
      <c r="H8" s="45"/>
      <c r="I8" s="30"/>
    </row>
    <row r="9" spans="1:9" ht="15.75">
      <c r="A9" s="115" t="s">
        <v>58</v>
      </c>
      <c r="B9" s="48"/>
      <c r="C9" s="48"/>
      <c r="D9" s="38"/>
      <c r="E9" s="38"/>
      <c r="F9" s="38"/>
      <c r="G9" s="38"/>
      <c r="H9" s="38"/>
      <c r="I9" s="30"/>
    </row>
    <row r="10" spans="1:9" ht="15.75">
      <c r="A10" s="116">
        <v>2</v>
      </c>
      <c r="B10" s="117" t="s">
        <v>59</v>
      </c>
      <c r="C10" s="117"/>
      <c r="D10" s="263">
        <v>110.5</v>
      </c>
      <c r="E10" s="263">
        <v>121.3</v>
      </c>
      <c r="F10" s="263">
        <v>139.9</v>
      </c>
      <c r="G10" s="263">
        <v>254.3</v>
      </c>
      <c r="H10" s="46"/>
      <c r="I10" s="30"/>
    </row>
    <row r="11" spans="1:9" ht="16.5" thickBot="1">
      <c r="A11" s="116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16"/>
      <c r="B12" s="38"/>
      <c r="C12" s="38"/>
      <c r="D12" s="48"/>
      <c r="E12" s="48"/>
      <c r="F12" s="48"/>
      <c r="G12" s="48"/>
      <c r="H12" s="48"/>
      <c r="I12" s="30"/>
    </row>
    <row r="13" spans="1:9" ht="15.75">
      <c r="A13" s="116">
        <v>3</v>
      </c>
      <c r="B13" s="117" t="s">
        <v>60</v>
      </c>
      <c r="C13" s="117"/>
      <c r="D13" s="11"/>
      <c r="E13" s="11"/>
      <c r="F13" s="11"/>
      <c r="G13" s="11"/>
      <c r="H13" s="11"/>
      <c r="I13" s="30"/>
    </row>
    <row r="14" spans="1:9" ht="15">
      <c r="A14" s="116"/>
      <c r="I14" s="30"/>
    </row>
    <row r="15" spans="1:9" ht="15">
      <c r="A15" s="116"/>
      <c r="I15" s="30"/>
    </row>
    <row r="16" spans="1:9" ht="15.75">
      <c r="A16" s="116"/>
      <c r="B16" s="103" t="s">
        <v>61</v>
      </c>
      <c r="C16" s="103"/>
      <c r="D16" s="46"/>
      <c r="E16" s="46"/>
      <c r="F16" s="46"/>
      <c r="G16" s="46"/>
      <c r="H16" s="46"/>
      <c r="I16" s="30"/>
    </row>
    <row r="17" spans="1:9" ht="15">
      <c r="A17" s="116"/>
      <c r="I17" s="30"/>
    </row>
    <row r="18" spans="1:9" ht="15.75">
      <c r="A18" s="116"/>
      <c r="B18" s="103" t="s">
        <v>62</v>
      </c>
      <c r="C18" s="103"/>
      <c r="D18" s="124"/>
      <c r="E18" s="124"/>
      <c r="F18" s="124"/>
      <c r="G18" s="124"/>
      <c r="H18" s="124"/>
      <c r="I18" s="30"/>
    </row>
    <row r="19" spans="1:9" ht="15.75">
      <c r="A19" s="116"/>
      <c r="B19" s="103"/>
      <c r="C19" s="103"/>
      <c r="D19" s="124"/>
      <c r="E19" s="124"/>
      <c r="F19" s="124"/>
      <c r="G19" s="124"/>
      <c r="H19" s="124"/>
      <c r="I19" s="30"/>
    </row>
    <row r="20" spans="1:9" ht="15.75">
      <c r="A20" s="116"/>
      <c r="B20" s="103"/>
      <c r="C20" s="103"/>
      <c r="D20" s="123"/>
      <c r="E20" s="123"/>
      <c r="F20" s="123"/>
      <c r="G20" s="123"/>
      <c r="H20" s="123"/>
      <c r="I20" s="30"/>
    </row>
    <row r="21" spans="1:9" ht="15.75">
      <c r="A21" s="116"/>
      <c r="B21" s="103"/>
      <c r="C21" s="103"/>
      <c r="D21" s="123"/>
      <c r="E21" s="123"/>
      <c r="F21" s="123"/>
      <c r="G21" s="123"/>
      <c r="H21" s="123"/>
      <c r="I21" s="30"/>
    </row>
    <row r="22" spans="1:9" ht="15.75">
      <c r="A22" s="116"/>
      <c r="B22" s="11"/>
      <c r="C22" s="11"/>
      <c r="D22" s="124"/>
      <c r="E22" s="124"/>
      <c r="F22" s="124"/>
      <c r="G22" s="124"/>
      <c r="H22" s="124"/>
      <c r="I22" s="30"/>
    </row>
    <row r="23" spans="1:9" ht="15.75">
      <c r="A23" s="116"/>
      <c r="B23" s="11"/>
      <c r="C23" s="11"/>
      <c r="D23" s="124"/>
      <c r="E23" s="124"/>
      <c r="F23" s="124"/>
      <c r="G23" s="124"/>
      <c r="H23" s="124"/>
      <c r="I23" s="30"/>
    </row>
    <row r="24" spans="1:9" ht="15.75">
      <c r="A24" s="116"/>
      <c r="B24" s="11"/>
      <c r="C24" s="11"/>
      <c r="D24" s="124"/>
      <c r="E24" s="124"/>
      <c r="F24" s="124"/>
      <c r="G24" s="124"/>
      <c r="H24" s="124"/>
      <c r="I24" s="30"/>
    </row>
    <row r="25" spans="1:9" ht="16.5" thickBot="1">
      <c r="A25" s="116"/>
      <c r="D25" s="52"/>
      <c r="E25" s="52"/>
      <c r="F25" s="52"/>
      <c r="G25" s="52"/>
      <c r="H25" s="52"/>
      <c r="I25" s="30"/>
    </row>
    <row r="26" spans="1:9" ht="9.75" customHeight="1">
      <c r="A26" s="116"/>
      <c r="B26" s="38"/>
      <c r="C26" s="38"/>
      <c r="D26" s="48"/>
      <c r="E26" s="48"/>
      <c r="F26" s="48"/>
      <c r="G26" s="48"/>
      <c r="H26" s="48"/>
      <c r="I26" s="30"/>
    </row>
    <row r="27" spans="1:9" ht="15.75">
      <c r="A27" s="116">
        <v>4</v>
      </c>
      <c r="B27" s="117" t="s">
        <v>63</v>
      </c>
      <c r="C27" s="117"/>
      <c r="I27" s="30"/>
    </row>
    <row r="28" spans="1:9" ht="15.75">
      <c r="A28" s="118"/>
      <c r="B28" s="117" t="s">
        <v>64</v>
      </c>
      <c r="C28" s="117"/>
      <c r="I28" s="30"/>
    </row>
    <row r="29" spans="1:9" ht="15.75">
      <c r="A29" s="119"/>
      <c r="B29" s="11" t="s">
        <v>65</v>
      </c>
      <c r="D29" s="124"/>
      <c r="E29" s="124"/>
      <c r="F29" s="124"/>
      <c r="G29" s="124"/>
      <c r="H29" s="124"/>
      <c r="I29" s="30"/>
    </row>
    <row r="30" spans="1:9" ht="15">
      <c r="A30" s="119"/>
      <c r="D30" s="124"/>
      <c r="E30" s="124"/>
      <c r="F30" s="124"/>
      <c r="G30" s="124"/>
      <c r="H30" s="124"/>
      <c r="I30" s="30"/>
    </row>
    <row r="31" spans="1:9" ht="15">
      <c r="A31" s="119"/>
      <c r="D31" s="124"/>
      <c r="E31" s="124"/>
      <c r="F31" s="124"/>
      <c r="G31" s="124"/>
      <c r="H31" s="124"/>
      <c r="I31" s="30"/>
    </row>
    <row r="32" spans="1:9" ht="15">
      <c r="A32" s="119"/>
      <c r="D32" s="124"/>
      <c r="E32" s="124"/>
      <c r="F32" s="124"/>
      <c r="G32" s="124"/>
      <c r="H32" s="124"/>
      <c r="I32" s="30"/>
    </row>
    <row r="33" spans="1:9" ht="15.75">
      <c r="A33" s="119"/>
      <c r="B33" s="11" t="s">
        <v>66</v>
      </c>
      <c r="C33" s="11"/>
      <c r="D33" s="124"/>
      <c r="E33" s="124"/>
      <c r="F33" s="124"/>
      <c r="G33" s="124"/>
      <c r="H33" s="124"/>
      <c r="I33" s="30"/>
    </row>
    <row r="34" spans="1:9" ht="15">
      <c r="A34" s="118"/>
      <c r="D34" s="124"/>
      <c r="E34" s="124"/>
      <c r="F34" s="124"/>
      <c r="G34" s="124"/>
      <c r="H34" s="124"/>
      <c r="I34" s="30"/>
    </row>
    <row r="35" spans="1:9" ht="15.75">
      <c r="A35" s="118"/>
      <c r="B35" s="117"/>
      <c r="C35" s="117"/>
      <c r="D35" s="124"/>
      <c r="E35" s="124"/>
      <c r="F35" s="124"/>
      <c r="G35" s="124"/>
      <c r="H35" s="124"/>
      <c r="I35" s="30"/>
    </row>
    <row r="36" spans="1:9" ht="15.75" thickBot="1">
      <c r="A36" s="119"/>
      <c r="B36" s="53"/>
      <c r="C36" s="53"/>
      <c r="D36" s="53"/>
      <c r="E36" s="53"/>
      <c r="F36" s="53"/>
      <c r="G36" s="53"/>
      <c r="H36" s="53"/>
      <c r="I36" s="30"/>
    </row>
    <row r="37" spans="1:9" ht="15.75">
      <c r="A37" s="118"/>
      <c r="B37" s="11"/>
      <c r="C37" s="11"/>
      <c r="I37" s="30"/>
    </row>
    <row r="38" spans="1:9" ht="15.75">
      <c r="A38" s="116">
        <v>10</v>
      </c>
      <c r="B38" s="117" t="s">
        <v>67</v>
      </c>
      <c r="C38" s="11"/>
      <c r="D38" s="217">
        <v>14043.35</v>
      </c>
      <c r="E38" s="217">
        <v>15812.91</v>
      </c>
      <c r="F38" s="217">
        <v>17621.38</v>
      </c>
      <c r="G38" s="217"/>
      <c r="H38" s="217"/>
      <c r="I38" s="30"/>
    </row>
    <row r="39" spans="1:9" ht="15">
      <c r="A39" s="61" t="s">
        <v>49</v>
      </c>
      <c r="I39" s="30"/>
    </row>
    <row r="40" spans="1:9" ht="15">
      <c r="A40" s="61"/>
      <c r="B40" s="62" t="s">
        <v>38</v>
      </c>
      <c r="I40" s="30"/>
    </row>
    <row r="41" spans="1:9" ht="15.75">
      <c r="A41" s="118"/>
      <c r="B41" s="62" t="s">
        <v>68</v>
      </c>
      <c r="C41" s="11"/>
      <c r="I41" s="30"/>
    </row>
    <row r="42" spans="1:9" ht="16.5" thickBot="1">
      <c r="A42" s="120"/>
      <c r="B42" s="64"/>
      <c r="C42" s="64"/>
      <c r="D42" s="65"/>
      <c r="E42" s="65"/>
      <c r="F42" s="65"/>
      <c r="G42" s="65"/>
      <c r="H42" s="65"/>
      <c r="I42" s="66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N183"/>
  <sheetViews>
    <sheetView showGridLines="0" tabSelected="1" defaultGridColor="0" zoomScale="70" zoomScaleNormal="70" colorId="22" workbookViewId="0" topLeftCell="A1">
      <selection activeCell="B6" sqref="B6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90</v>
      </c>
      <c r="C1" s="19"/>
      <c r="I1" s="122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182</v>
      </c>
      <c r="C4" s="26"/>
      <c r="D4" s="27" t="s">
        <v>3</v>
      </c>
      <c r="E4" s="28"/>
      <c r="F4" s="16"/>
      <c r="G4" s="28"/>
      <c r="H4" s="29"/>
      <c r="I4" s="30"/>
    </row>
    <row r="5" spans="1:9" ht="15.75">
      <c r="A5" s="25"/>
      <c r="B5" s="11" t="s">
        <v>183</v>
      </c>
      <c r="C5" s="31" t="s">
        <v>4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0"/>
    </row>
    <row r="6" spans="1:9" ht="15.75">
      <c r="A6" s="25"/>
      <c r="B6" s="11" t="s">
        <v>184</v>
      </c>
      <c r="C6" s="31" t="s">
        <v>5</v>
      </c>
      <c r="D6" s="78" t="s">
        <v>181</v>
      </c>
      <c r="E6" s="78" t="s">
        <v>181</v>
      </c>
      <c r="F6" s="81" t="s">
        <v>180</v>
      </c>
      <c r="G6" s="81" t="s">
        <v>179</v>
      </c>
      <c r="H6" s="79" t="s">
        <v>6</v>
      </c>
      <c r="I6" s="30"/>
    </row>
    <row r="7" spans="1:9" ht="16.5" thickBot="1">
      <c r="A7" s="25"/>
      <c r="C7" s="33"/>
      <c r="D7" s="34"/>
      <c r="E7" s="34"/>
      <c r="F7" s="34"/>
      <c r="G7" s="34"/>
      <c r="H7" s="35"/>
      <c r="I7" s="30"/>
    </row>
    <row r="8" spans="1:9" ht="15.75">
      <c r="A8" s="25"/>
      <c r="B8" s="36"/>
      <c r="C8" s="36"/>
      <c r="D8" s="37"/>
      <c r="E8" s="38"/>
      <c r="F8" s="38"/>
      <c r="G8" s="38"/>
      <c r="H8" s="39"/>
      <c r="I8" s="30"/>
    </row>
    <row r="9" spans="1:9" ht="16.5" thickBot="1">
      <c r="A9" s="25"/>
      <c r="B9" s="40" t="s">
        <v>7</v>
      </c>
      <c r="C9" s="41" t="s">
        <v>69</v>
      </c>
      <c r="D9" s="26"/>
      <c r="E9" s="42"/>
      <c r="F9" s="42"/>
      <c r="G9" s="42">
        <v>-914.6</v>
      </c>
      <c r="H9" s="43"/>
      <c r="I9" s="30"/>
    </row>
    <row r="10" spans="1:9" ht="17.25" thickBot="1" thickTop="1">
      <c r="A10" s="25"/>
      <c r="B10" s="43" t="s">
        <v>8</v>
      </c>
      <c r="C10" s="44" t="s">
        <v>9</v>
      </c>
      <c r="D10" s="213">
        <v>-547.3</v>
      </c>
      <c r="E10" s="214">
        <v>-1423.7</v>
      </c>
      <c r="F10" s="271">
        <f>-1018.4-142</f>
        <v>-1160.4</v>
      </c>
      <c r="G10" s="271">
        <f>+-854.835268466108-46</f>
        <v>-900.835268466108</v>
      </c>
      <c r="H10" s="215">
        <v>-802.3017156632355</v>
      </c>
      <c r="I10" s="30"/>
    </row>
    <row r="11" spans="1:9" ht="16.5" thickTop="1">
      <c r="A11" s="25"/>
      <c r="B11" s="43" t="s">
        <v>10</v>
      </c>
      <c r="C11" s="41" t="s">
        <v>11</v>
      </c>
      <c r="D11" s="216">
        <v>-728.5</v>
      </c>
      <c r="E11" s="216">
        <v>-1334.9</v>
      </c>
      <c r="F11" s="272">
        <f>-926.4-142</f>
        <v>-1068.4</v>
      </c>
      <c r="G11" s="272">
        <f>-1084.32337796799-46</f>
        <v>-1130.32337796799</v>
      </c>
      <c r="H11" s="216">
        <v>-702.7707183109023</v>
      </c>
      <c r="I11" s="30"/>
    </row>
    <row r="12" spans="1:9" ht="15.75">
      <c r="A12" s="25"/>
      <c r="B12" s="43" t="s">
        <v>12</v>
      </c>
      <c r="C12" s="41" t="s">
        <v>13</v>
      </c>
      <c r="D12" s="217"/>
      <c r="E12" s="217"/>
      <c r="F12" s="217"/>
      <c r="G12" s="217"/>
      <c r="H12" s="217"/>
      <c r="I12" s="30"/>
    </row>
    <row r="13" spans="1:9" ht="15.75">
      <c r="A13" s="25"/>
      <c r="B13" s="43" t="s">
        <v>14</v>
      </c>
      <c r="C13" s="41" t="s">
        <v>15</v>
      </c>
      <c r="D13" s="217">
        <v>5.400000000000006</v>
      </c>
      <c r="E13" s="217">
        <v>-162.4</v>
      </c>
      <c r="F13" s="217">
        <v>-12.7</v>
      </c>
      <c r="G13" s="217">
        <v>86.31145717265524</v>
      </c>
      <c r="H13" s="217">
        <v>-28.035429487179226</v>
      </c>
      <c r="I13" s="30"/>
    </row>
    <row r="14" spans="1:9" ht="15.75">
      <c r="A14" s="25"/>
      <c r="B14" s="43" t="s">
        <v>16</v>
      </c>
      <c r="C14" s="41" t="s">
        <v>17</v>
      </c>
      <c r="D14" s="217">
        <v>175.8</v>
      </c>
      <c r="E14" s="217">
        <v>73.6</v>
      </c>
      <c r="F14" s="217">
        <v>-79.3</v>
      </c>
      <c r="G14" s="217">
        <v>143.17665232922505</v>
      </c>
      <c r="H14" s="217">
        <v>-71.4955678651539</v>
      </c>
      <c r="I14" s="30"/>
    </row>
    <row r="15" spans="1:9" ht="16.5" thickBot="1">
      <c r="A15" s="25"/>
      <c r="B15" s="47"/>
      <c r="C15" s="47"/>
      <c r="D15" s="218"/>
      <c r="E15" s="219"/>
      <c r="F15" s="219"/>
      <c r="G15" s="219"/>
      <c r="H15" s="220"/>
      <c r="I15" s="30"/>
    </row>
    <row r="16" spans="1:9" ht="15.75">
      <c r="A16" s="25"/>
      <c r="B16" s="39"/>
      <c r="C16" s="39"/>
      <c r="D16" s="221"/>
      <c r="E16" s="222"/>
      <c r="F16" s="222"/>
      <c r="G16" s="222"/>
      <c r="H16" s="223"/>
      <c r="I16" s="30"/>
    </row>
    <row r="17" spans="1:9" ht="16.5" thickBot="1">
      <c r="A17" s="25"/>
      <c r="B17" s="40" t="s">
        <v>18</v>
      </c>
      <c r="C17" s="40"/>
      <c r="D17" s="26"/>
      <c r="E17" s="42"/>
      <c r="F17" s="42"/>
      <c r="G17" s="42"/>
      <c r="H17" s="224"/>
      <c r="I17" s="30"/>
    </row>
    <row r="18" spans="1:14" ht="17.25" thickBot="1" thickTop="1">
      <c r="A18" s="25"/>
      <c r="B18" s="40" t="s">
        <v>19</v>
      </c>
      <c r="C18" s="50"/>
      <c r="D18" s="213">
        <v>7744.970075175183</v>
      </c>
      <c r="E18" s="214">
        <v>9293.245781160893</v>
      </c>
      <c r="F18" s="214">
        <v>10567.086062052758</v>
      </c>
      <c r="G18" s="271">
        <f>11571.4465291339+79.1</f>
        <v>11650.5465291339</v>
      </c>
      <c r="H18" s="215">
        <v>12320.7</v>
      </c>
      <c r="I18" s="30"/>
      <c r="K18" s="206"/>
      <c r="L18" s="206"/>
      <c r="M18" s="206"/>
      <c r="N18" s="206"/>
    </row>
    <row r="19" spans="1:14" ht="16.5" thickTop="1">
      <c r="A19" s="25"/>
      <c r="B19" s="51" t="s">
        <v>20</v>
      </c>
      <c r="C19" s="51"/>
      <c r="D19" s="225"/>
      <c r="E19" s="226"/>
      <c r="F19" s="226"/>
      <c r="G19" s="226"/>
      <c r="H19" s="227"/>
      <c r="I19" s="30"/>
      <c r="K19" s="206"/>
      <c r="L19" s="206"/>
      <c r="M19" s="206"/>
      <c r="N19" s="206"/>
    </row>
    <row r="20" spans="1:14" ht="15.75">
      <c r="A20" s="25"/>
      <c r="B20" s="43" t="s">
        <v>21</v>
      </c>
      <c r="C20" s="41" t="s">
        <v>22</v>
      </c>
      <c r="D20" s="217">
        <v>1.76</v>
      </c>
      <c r="E20" s="217">
        <v>2.143413491</v>
      </c>
      <c r="F20" s="217">
        <v>0.071</v>
      </c>
      <c r="G20" s="217">
        <v>0.22377000000000005</v>
      </c>
      <c r="H20" s="228"/>
      <c r="I20" s="30"/>
      <c r="K20" s="206"/>
      <c r="L20" s="206"/>
      <c r="M20" s="206"/>
      <c r="N20" s="206"/>
    </row>
    <row r="21" spans="1:14" ht="15.75">
      <c r="A21" s="25"/>
      <c r="B21" s="43" t="s">
        <v>23</v>
      </c>
      <c r="C21" s="41" t="s">
        <v>24</v>
      </c>
      <c r="D21" s="218">
        <v>5903.0607769121825</v>
      </c>
      <c r="E21" s="229">
        <v>7225.075321996895</v>
      </c>
      <c r="F21" s="229">
        <v>8956.269162052758</v>
      </c>
      <c r="G21" s="274">
        <f>10155.9277591339+79.1</f>
        <v>10235.0277591339</v>
      </c>
      <c r="H21" s="227"/>
      <c r="I21" s="30"/>
      <c r="K21" s="206"/>
      <c r="L21" s="206"/>
      <c r="M21" s="206"/>
      <c r="N21" s="206"/>
    </row>
    <row r="22" spans="1:14" ht="15.75">
      <c r="A22" s="25"/>
      <c r="B22" s="51" t="s">
        <v>25</v>
      </c>
      <c r="C22" s="41" t="s">
        <v>26</v>
      </c>
      <c r="D22" s="217">
        <v>1472.8314529518273</v>
      </c>
      <c r="E22" s="217">
        <v>1908.644490715922</v>
      </c>
      <c r="F22" s="217">
        <v>2005.7963393855555</v>
      </c>
      <c r="G22" s="217">
        <v>1968.0031415898695</v>
      </c>
      <c r="H22" s="228"/>
      <c r="I22" s="30"/>
      <c r="K22" s="206"/>
      <c r="L22" s="206"/>
      <c r="M22" s="206"/>
      <c r="N22" s="206"/>
    </row>
    <row r="23" spans="1:14" ht="15.75">
      <c r="A23" s="25"/>
      <c r="B23" s="51" t="s">
        <v>27</v>
      </c>
      <c r="C23" s="41" t="s">
        <v>28</v>
      </c>
      <c r="D23" s="217">
        <v>4430.229323960355</v>
      </c>
      <c r="E23" s="217">
        <v>5316.430831280973</v>
      </c>
      <c r="F23" s="217">
        <v>6950.472822667202</v>
      </c>
      <c r="G23" s="275">
        <f>8187.924617544+79.1</f>
        <v>8267.024617544</v>
      </c>
      <c r="H23" s="228"/>
      <c r="I23" s="30"/>
      <c r="K23" s="206"/>
      <c r="L23" s="206"/>
      <c r="M23" s="206"/>
      <c r="N23" s="206"/>
    </row>
    <row r="24" spans="1:14" ht="15.75">
      <c r="A24" s="25"/>
      <c r="B24" s="43" t="s">
        <v>29</v>
      </c>
      <c r="C24" s="41" t="s">
        <v>30</v>
      </c>
      <c r="D24" s="218">
        <v>1840.1492982630002</v>
      </c>
      <c r="E24" s="229">
        <v>2066.027045673</v>
      </c>
      <c r="F24" s="229">
        <v>1610.7459</v>
      </c>
      <c r="G24" s="229">
        <v>1415.295</v>
      </c>
      <c r="H24" s="227"/>
      <c r="I24" s="30"/>
      <c r="K24" s="206"/>
      <c r="L24" s="206"/>
      <c r="M24" s="206"/>
      <c r="N24" s="206"/>
    </row>
    <row r="25" spans="1:14" ht="15.75">
      <c r="A25" s="25"/>
      <c r="B25" s="51" t="s">
        <v>25</v>
      </c>
      <c r="C25" s="44" t="s">
        <v>31</v>
      </c>
      <c r="D25" s="217">
        <v>42.668000000000006</v>
      </c>
      <c r="E25" s="217">
        <v>117.912</v>
      </c>
      <c r="F25" s="217">
        <v>93.852</v>
      </c>
      <c r="G25" s="217">
        <v>126.722</v>
      </c>
      <c r="H25" s="228"/>
      <c r="I25" s="30"/>
      <c r="K25" s="206"/>
      <c r="L25" s="206"/>
      <c r="M25" s="206"/>
      <c r="N25" s="206"/>
    </row>
    <row r="26" spans="1:14" ht="15.75">
      <c r="A26" s="25"/>
      <c r="B26" s="51" t="s">
        <v>27</v>
      </c>
      <c r="C26" s="44" t="s">
        <v>32</v>
      </c>
      <c r="D26" s="217">
        <v>1797.4812982630003</v>
      </c>
      <c r="E26" s="230">
        <v>1948.115045673</v>
      </c>
      <c r="F26" s="230">
        <v>1516.8938999999998</v>
      </c>
      <c r="G26" s="230">
        <v>1288.5729999999999</v>
      </c>
      <c r="H26" s="228"/>
      <c r="I26" s="30"/>
      <c r="K26" s="206"/>
      <c r="L26" s="206"/>
      <c r="M26" s="206"/>
      <c r="N26" s="206"/>
    </row>
    <row r="27" spans="1:9" ht="16.5" thickBot="1">
      <c r="A27" s="25"/>
      <c r="B27" s="53"/>
      <c r="C27" s="54"/>
      <c r="D27" s="231"/>
      <c r="E27" s="219"/>
      <c r="F27" s="219"/>
      <c r="G27" s="219"/>
      <c r="H27" s="232"/>
      <c r="I27" s="30"/>
    </row>
    <row r="28" spans="1:9" ht="15.75">
      <c r="A28" s="25"/>
      <c r="B28" s="56"/>
      <c r="C28" s="57"/>
      <c r="D28" s="221"/>
      <c r="E28" s="222"/>
      <c r="F28" s="222"/>
      <c r="G28" s="222"/>
      <c r="H28" s="233"/>
      <c r="I28" s="30"/>
    </row>
    <row r="29" spans="1:9" ht="15.75">
      <c r="A29" s="25"/>
      <c r="B29" s="40" t="s">
        <v>119</v>
      </c>
      <c r="C29" s="40"/>
      <c r="D29" s="225"/>
      <c r="E29" s="226"/>
      <c r="F29" s="226"/>
      <c r="G29" s="226"/>
      <c r="H29" s="234"/>
      <c r="I29" s="30"/>
    </row>
    <row r="30" spans="1:9" ht="15.75">
      <c r="A30" s="58"/>
      <c r="B30" s="40" t="s">
        <v>33</v>
      </c>
      <c r="C30" s="41" t="s">
        <v>34</v>
      </c>
      <c r="D30" s="235">
        <v>563.3</v>
      </c>
      <c r="E30" s="235">
        <v>813.8</v>
      </c>
      <c r="F30" s="235">
        <v>639</v>
      </c>
      <c r="G30" s="235">
        <v>633.609433495</v>
      </c>
      <c r="H30" s="235">
        <v>371.6609</v>
      </c>
      <c r="I30" s="30"/>
    </row>
    <row r="31" spans="1:9" ht="15.75">
      <c r="A31" s="58"/>
      <c r="B31" s="40" t="s">
        <v>35</v>
      </c>
      <c r="C31" s="41" t="s">
        <v>74</v>
      </c>
      <c r="D31" s="235">
        <v>702.4</v>
      </c>
      <c r="E31" s="235">
        <v>674.4</v>
      </c>
      <c r="F31" s="235">
        <v>746.5</v>
      </c>
      <c r="G31" s="235">
        <v>864.5</v>
      </c>
      <c r="H31" s="235">
        <v>844.8</v>
      </c>
      <c r="I31" s="30"/>
    </row>
    <row r="32" spans="1:9" s="179" customFormat="1" ht="15.75">
      <c r="A32" s="140"/>
      <c r="B32" s="141" t="s">
        <v>85</v>
      </c>
      <c r="C32" s="142" t="s">
        <v>96</v>
      </c>
      <c r="D32" s="236">
        <v>707.3</v>
      </c>
      <c r="E32" s="236">
        <v>676.6</v>
      </c>
      <c r="F32" s="236">
        <v>739.9</v>
      </c>
      <c r="G32" s="236">
        <v>860.84</v>
      </c>
      <c r="H32" s="236">
        <v>840.8</v>
      </c>
      <c r="I32" s="143"/>
    </row>
    <row r="33" spans="1:9" ht="16.5" thickBot="1">
      <c r="A33" s="58"/>
      <c r="B33" s="59"/>
      <c r="C33" s="60"/>
      <c r="D33" s="237"/>
      <c r="E33" s="238"/>
      <c r="F33" s="238"/>
      <c r="G33" s="238"/>
      <c r="H33" s="239"/>
      <c r="I33" s="30"/>
    </row>
    <row r="34" spans="1:9" ht="16.5" thickBot="1">
      <c r="A34" s="58"/>
      <c r="B34" s="36"/>
      <c r="C34" s="49"/>
      <c r="D34" s="240"/>
      <c r="E34" s="241"/>
      <c r="F34" s="241"/>
      <c r="G34" s="241"/>
      <c r="H34" s="242"/>
      <c r="I34" s="30"/>
    </row>
    <row r="35" spans="1:9" ht="17.25" thickBot="1" thickTop="1">
      <c r="A35" s="58"/>
      <c r="B35" s="40" t="s">
        <v>36</v>
      </c>
      <c r="C35" s="41" t="s">
        <v>37</v>
      </c>
      <c r="D35" s="213">
        <v>14849.8</v>
      </c>
      <c r="E35" s="214">
        <v>16740.4</v>
      </c>
      <c r="F35" s="214">
        <v>18568</v>
      </c>
      <c r="G35" s="271">
        <v>20216</v>
      </c>
      <c r="H35" s="215">
        <v>22180</v>
      </c>
      <c r="I35" s="30"/>
    </row>
    <row r="36" spans="1:9" ht="11.25" customHeight="1" thickTop="1">
      <c r="A36" s="61"/>
      <c r="B36" s="11"/>
      <c r="C36" s="11"/>
      <c r="I36" s="30"/>
    </row>
    <row r="37" spans="1:9" ht="15.75">
      <c r="A37" s="58"/>
      <c r="B37" s="62" t="s">
        <v>38</v>
      </c>
      <c r="C37" s="62"/>
      <c r="G37" s="1">
        <f>+G10/G35</f>
        <v>-0.04456050991621033</v>
      </c>
      <c r="I37" s="30"/>
    </row>
    <row r="38" spans="1:9" ht="11.25" customHeight="1" thickBot="1">
      <c r="A38" s="63"/>
      <c r="B38" s="64"/>
      <c r="C38" s="64"/>
      <c r="D38" s="65"/>
      <c r="E38" s="65"/>
      <c r="F38" s="65"/>
      <c r="G38" s="65"/>
      <c r="H38" s="65"/>
      <c r="I38" s="66"/>
    </row>
    <row r="39" ht="15.75" thickTop="1"/>
    <row r="40" ht="15">
      <c r="G40" s="1">
        <f>+G9/G35</f>
        <v>-0.0452413929560744</v>
      </c>
    </row>
    <row r="43" spans="4:7" ht="11.25" customHeight="1">
      <c r="D43" s="244"/>
      <c r="E43" s="244"/>
      <c r="F43" s="244"/>
      <c r="G43" s="244"/>
    </row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68" customFormat="1" ht="14.25"/>
    <row r="255" s="176" customFormat="1" ht="12.75"/>
    <row r="256" s="168" customFormat="1" ht="14.25"/>
    <row r="257" s="168" customFormat="1" ht="14.25"/>
    <row r="258" s="168" customFormat="1" ht="14.25"/>
    <row r="259" s="168" customFormat="1" ht="14.25"/>
    <row r="260" s="168" customFormat="1" ht="14.25"/>
    <row r="261" s="168" customFormat="1" ht="14.25"/>
    <row r="262" s="168" customFormat="1" ht="14.25"/>
    <row r="263" s="168" customFormat="1" ht="14.25"/>
    <row r="264" s="168" customFormat="1" ht="14.25"/>
    <row r="265" s="168" customFormat="1" ht="14.25"/>
    <row r="266" s="168" customFormat="1" ht="14.25"/>
    <row r="267" s="168" customFormat="1" ht="14.25"/>
    <row r="268" s="168" customFormat="1" ht="14.25"/>
    <row r="269" s="168" customFormat="1" ht="14.25"/>
    <row r="270" s="168" customFormat="1" ht="14.25"/>
    <row r="271" s="168" customFormat="1" ht="14.25"/>
    <row r="272" s="168" customFormat="1" ht="14.25"/>
    <row r="273" s="168" customFormat="1" ht="14.25"/>
    <row r="274" s="168" customFormat="1" ht="14.25"/>
    <row r="275" s="168" customFormat="1" ht="14.25"/>
    <row r="276" s="168" customFormat="1" ht="14.25"/>
    <row r="277" s="168" customFormat="1" ht="14.25"/>
    <row r="278" s="168" customFormat="1" ht="14.25"/>
    <row r="279" s="168" customFormat="1" ht="14.25"/>
    <row r="280" s="168" customFormat="1" ht="14.25"/>
    <row r="281" s="168" customFormat="1" ht="14.25"/>
    <row r="282" s="168" customFormat="1" ht="14.25"/>
    <row r="283" s="168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68" customFormat="1" ht="14.25"/>
    <row r="309" s="176" customFormat="1" ht="12.75"/>
    <row r="310" s="168" customFormat="1" ht="14.25"/>
    <row r="311" s="168" customFormat="1" ht="14.25"/>
    <row r="312" s="168" customFormat="1" ht="14.25"/>
    <row r="313" s="168" customFormat="1" ht="14.25"/>
    <row r="314" s="168" customFormat="1" ht="14.25"/>
    <row r="315" s="168" customFormat="1" ht="14.25"/>
    <row r="316" s="168" customFormat="1" ht="14.25"/>
    <row r="317" s="168" customFormat="1" ht="14.25"/>
    <row r="318" s="168" customFormat="1" ht="14.25"/>
    <row r="319" s="168" customFormat="1" ht="14.25"/>
    <row r="320" s="168" customFormat="1" ht="14.25"/>
    <row r="321" s="168" customFormat="1" ht="14.25"/>
    <row r="322" s="168" customFormat="1" ht="14.25"/>
    <row r="323" s="168" customFormat="1" ht="14.25"/>
    <row r="324" s="168" customFormat="1" ht="14.25"/>
    <row r="325" s="168" customFormat="1" ht="14.25"/>
    <row r="326" s="168" customFormat="1" ht="14.25"/>
    <row r="327" s="168" customFormat="1" ht="14.25"/>
    <row r="328" s="168" customFormat="1" ht="14.25"/>
    <row r="329" s="168" customFormat="1" ht="14.25"/>
    <row r="330" s="168" customFormat="1" ht="14.25"/>
    <row r="331" s="168" customFormat="1" ht="14.25"/>
    <row r="332" s="168" customFormat="1" ht="14.25"/>
    <row r="333" s="168" customFormat="1" ht="14.25"/>
    <row r="334" s="168" customFormat="1" ht="14.25"/>
    <row r="335" s="168" customFormat="1" ht="14.25"/>
    <row r="336" s="168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68" customFormat="1" ht="14.25"/>
    <row r="364" s="176" customFormat="1" ht="12.75"/>
    <row r="365" s="168" customFormat="1" ht="14.25"/>
    <row r="366" s="168" customFormat="1" ht="14.25"/>
    <row r="367" s="168" customFormat="1" ht="14.25"/>
    <row r="368" s="168" customFormat="1" ht="14.25"/>
    <row r="369" s="168" customFormat="1" ht="14.25"/>
    <row r="370" s="168" customFormat="1" ht="14.25"/>
    <row r="371" s="168" customFormat="1" ht="14.25"/>
    <row r="372" s="168" customFormat="1" ht="14.25"/>
    <row r="373" s="168" customFormat="1" ht="14.25"/>
    <row r="374" s="168" customFormat="1" ht="14.25"/>
    <row r="375" s="168" customFormat="1" ht="14.25"/>
    <row r="376" s="168" customFormat="1" ht="14.25"/>
    <row r="377" s="168" customFormat="1" ht="14.25"/>
    <row r="378" s="168" customFormat="1" ht="14.25"/>
    <row r="379" s="168" customFormat="1" ht="14.25"/>
    <row r="380" s="168" customFormat="1" ht="14.25"/>
    <row r="381" s="168" customFormat="1" ht="14.25"/>
    <row r="382" s="168" customFormat="1" ht="14.25"/>
    <row r="383" s="168" customFormat="1" ht="14.25"/>
    <row r="384" s="168" customFormat="1" ht="14.25"/>
    <row r="385" s="168" customFormat="1" ht="14.25"/>
    <row r="386" s="168" customFormat="1" ht="14.25"/>
    <row r="387" s="168" customFormat="1" ht="14.25"/>
    <row r="388" s="168" customFormat="1" ht="14.25"/>
    <row r="389" s="168" customFormat="1" ht="14.25"/>
    <row r="390" s="168" customFormat="1" ht="14.25"/>
    <row r="391" s="168" customFormat="1" ht="14.25"/>
    <row r="392" s="168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68" customFormat="1" ht="14.25"/>
    <row r="418" s="168" customFormat="1" ht="14.25"/>
    <row r="419" s="168" customFormat="1" ht="14.25"/>
    <row r="420" s="168" customFormat="1" ht="14.25"/>
    <row r="421" s="168" customFormat="1" ht="14.25"/>
    <row r="422" s="168" customFormat="1" ht="14.25"/>
    <row r="423" s="168" customFormat="1" ht="14.25"/>
    <row r="424" s="168" customFormat="1" ht="14.25"/>
    <row r="425" s="168" customFormat="1" ht="14.25"/>
    <row r="426" s="168" customFormat="1" ht="14.25"/>
    <row r="427" s="168" customFormat="1" ht="14.25"/>
    <row r="428" s="168" customFormat="1" ht="14.25"/>
    <row r="429" s="168" customFormat="1" ht="14.25"/>
    <row r="430" s="168" customFormat="1" ht="14.25"/>
    <row r="431" s="168" customFormat="1" ht="14.25"/>
    <row r="432" s="168" customFormat="1" ht="14.25"/>
    <row r="433" s="168" customFormat="1" ht="14.25"/>
    <row r="434" s="168" customFormat="1" ht="14.25"/>
    <row r="435" s="168" customFormat="1" ht="14.25"/>
    <row r="436" s="168" customFormat="1" ht="14.25"/>
    <row r="437" s="168" customFormat="1" ht="14.25"/>
    <row r="438" s="168" customFormat="1" ht="14.25"/>
    <row r="439" s="168" customFormat="1" ht="14.25"/>
    <row r="440" s="168" customFormat="1" ht="14.25"/>
    <row r="441" s="168" customFormat="1" ht="14.25"/>
    <row r="442" s="168" customFormat="1" ht="14.25"/>
    <row r="443" s="168" customFormat="1" ht="14.25"/>
    <row r="444" s="168" customFormat="1" ht="14.25"/>
    <row r="445" s="168" customFormat="1" ht="14.25"/>
    <row r="446" s="168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55"/>
  <sheetViews>
    <sheetView showGridLines="0" defaultGridColor="0" zoomScale="70" zoomScaleNormal="70" colorId="22" workbookViewId="0" topLeftCell="B2">
      <pane xSplit="1" ySplit="8" topLeftCell="C34" activePane="bottomRight" state="frozen"/>
      <selection pane="topLeft" activeCell="B2" sqref="B2"/>
      <selection pane="topRight" activeCell="C2" sqref="C2"/>
      <selection pane="bottomLeft" activeCell="B10" sqref="B10"/>
      <selection pane="bottomRight" activeCell="E43" sqref="E43"/>
    </sheetView>
  </sheetViews>
  <sheetFormatPr defaultColWidth="9.77734375" defaultRowHeight="15"/>
  <cols>
    <col min="1" max="1" width="3.77734375" style="1" customWidth="1"/>
    <col min="2" max="2" width="47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92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73" t="s">
        <v>182</v>
      </c>
      <c r="C4" s="74"/>
      <c r="D4" s="75"/>
      <c r="E4" s="75" t="s">
        <v>3</v>
      </c>
      <c r="F4" s="75"/>
      <c r="G4" s="76"/>
      <c r="H4" s="74"/>
      <c r="I4" s="75"/>
      <c r="J4" s="77"/>
      <c r="O4" s="11"/>
    </row>
    <row r="5" spans="1:15" ht="15.75">
      <c r="A5" s="72"/>
      <c r="B5" s="73" t="s">
        <v>183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132" t="s">
        <v>72</v>
      </c>
      <c r="I5" s="133"/>
      <c r="J5" s="77"/>
      <c r="O5" s="11"/>
    </row>
    <row r="6" spans="1:15" ht="15.75">
      <c r="A6" s="72"/>
      <c r="B6" s="11" t="s">
        <v>184</v>
      </c>
      <c r="C6" s="78" t="s">
        <v>181</v>
      </c>
      <c r="D6" s="78" t="s">
        <v>181</v>
      </c>
      <c r="E6" s="81" t="s">
        <v>180</v>
      </c>
      <c r="F6" s="81" t="s">
        <v>179</v>
      </c>
      <c r="G6" s="79" t="s">
        <v>6</v>
      </c>
      <c r="H6" s="78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79"/>
      <c r="H7" s="84"/>
      <c r="I7" s="44"/>
      <c r="J7" s="77"/>
      <c r="O7" s="11"/>
    </row>
    <row r="8" spans="1:15" ht="17.25" thickBot="1" thickTop="1">
      <c r="A8" s="72"/>
      <c r="B8" s="85" t="s">
        <v>144</v>
      </c>
      <c r="C8" s="200">
        <v>-402.9</v>
      </c>
      <c r="D8" s="200">
        <v>-1469.6</v>
      </c>
      <c r="E8" s="200">
        <v>-732.4</v>
      </c>
      <c r="F8" s="200">
        <v>-889.0331988569997</v>
      </c>
      <c r="G8" s="200">
        <v>-704.4458000000004</v>
      </c>
      <c r="H8" s="254" t="s">
        <v>208</v>
      </c>
      <c r="I8" s="130"/>
      <c r="J8" s="88"/>
      <c r="O8" s="11"/>
    </row>
    <row r="9" spans="1:15" ht="16.5" thickTop="1">
      <c r="A9" s="72"/>
      <c r="B9" s="51" t="s">
        <v>148</v>
      </c>
      <c r="C9" s="247"/>
      <c r="D9" s="248"/>
      <c r="E9" s="248"/>
      <c r="F9" s="248"/>
      <c r="G9" s="249"/>
      <c r="H9" s="89"/>
      <c r="I9" s="90"/>
      <c r="J9" s="91"/>
      <c r="O9" s="11"/>
    </row>
    <row r="10" spans="1:15" ht="6" customHeight="1">
      <c r="A10" s="72"/>
      <c r="B10" s="51"/>
      <c r="C10" s="202"/>
      <c r="D10" s="203"/>
      <c r="E10" s="203"/>
      <c r="F10" s="203"/>
      <c r="G10" s="204"/>
      <c r="H10" s="92"/>
      <c r="I10" s="94"/>
      <c r="J10" s="91"/>
      <c r="O10" s="11"/>
    </row>
    <row r="11" spans="1:15" ht="15.75">
      <c r="A11" s="95"/>
      <c r="B11" s="96" t="s">
        <v>87</v>
      </c>
      <c r="C11" s="245">
        <v>-37.4</v>
      </c>
      <c r="D11" s="245">
        <v>65.7</v>
      </c>
      <c r="E11" s="245">
        <v>-28.8</v>
      </c>
      <c r="F11" s="245">
        <v>-12.815948696000003</v>
      </c>
      <c r="G11" s="201">
        <v>-1.2836</v>
      </c>
      <c r="H11" s="125"/>
      <c r="I11" s="126"/>
      <c r="J11" s="91"/>
      <c r="O11" s="11"/>
    </row>
    <row r="12" spans="1:15" ht="15.75">
      <c r="A12" s="72"/>
      <c r="B12" s="96" t="s">
        <v>39</v>
      </c>
      <c r="C12" s="245">
        <v>13</v>
      </c>
      <c r="D12" s="245">
        <v>12.5</v>
      </c>
      <c r="E12" s="245">
        <v>17.9</v>
      </c>
      <c r="F12" s="245">
        <v>4.794581892</v>
      </c>
      <c r="G12" s="201">
        <v>10.3335</v>
      </c>
      <c r="H12" s="252" t="s">
        <v>200</v>
      </c>
      <c r="I12" s="253"/>
      <c r="J12" s="91"/>
      <c r="O12" s="11"/>
    </row>
    <row r="13" spans="1:15" ht="15.75">
      <c r="A13" s="72"/>
      <c r="B13" s="96" t="s">
        <v>40</v>
      </c>
      <c r="C13" s="245">
        <v>-31.5</v>
      </c>
      <c r="D13" s="245">
        <v>-30.6</v>
      </c>
      <c r="E13" s="245">
        <v>-43.7</v>
      </c>
      <c r="F13" s="245">
        <v>-29.610530588000003</v>
      </c>
      <c r="G13" s="201">
        <v>-11.617</v>
      </c>
      <c r="H13" s="252" t="s">
        <v>201</v>
      </c>
      <c r="I13" s="253"/>
      <c r="J13" s="91"/>
      <c r="O13" s="11"/>
    </row>
    <row r="14" spans="1:15" ht="15.75">
      <c r="A14" s="72"/>
      <c r="B14" s="96" t="s">
        <v>41</v>
      </c>
      <c r="C14" s="245">
        <v>11</v>
      </c>
      <c r="D14" s="245">
        <v>107.8</v>
      </c>
      <c r="E14" s="245">
        <v>5.2</v>
      </c>
      <c r="F14" s="245">
        <v>0</v>
      </c>
      <c r="G14" s="201">
        <v>0</v>
      </c>
      <c r="H14" s="252" t="s">
        <v>202</v>
      </c>
      <c r="I14" s="253"/>
      <c r="J14" s="91"/>
      <c r="O14" s="11"/>
    </row>
    <row r="15" spans="1:15" ht="15.75">
      <c r="A15" s="72"/>
      <c r="B15" s="96" t="s">
        <v>42</v>
      </c>
      <c r="C15" s="245">
        <v>-29.7</v>
      </c>
      <c r="D15" s="245">
        <v>-23.5</v>
      </c>
      <c r="E15" s="245">
        <v>-0.6</v>
      </c>
      <c r="F15" s="245">
        <v>0</v>
      </c>
      <c r="G15" s="201">
        <v>-0.0001</v>
      </c>
      <c r="H15" s="252"/>
      <c r="I15" s="253"/>
      <c r="J15" s="91"/>
      <c r="O15" s="11"/>
    </row>
    <row r="16" spans="1:15" ht="15.75">
      <c r="A16" s="72"/>
      <c r="B16" s="96" t="s">
        <v>43</v>
      </c>
      <c r="C16" s="245">
        <v>-0.2</v>
      </c>
      <c r="D16" s="245">
        <v>-0.5</v>
      </c>
      <c r="E16" s="245">
        <v>-7.6</v>
      </c>
      <c r="F16" s="245">
        <v>12</v>
      </c>
      <c r="G16" s="201">
        <v>0</v>
      </c>
      <c r="H16" s="252" t="s">
        <v>203</v>
      </c>
      <c r="I16" s="253"/>
      <c r="J16" s="91"/>
      <c r="O16" s="11"/>
    </row>
    <row r="17" spans="1:15" ht="15.75">
      <c r="A17" s="72"/>
      <c r="C17" s="245"/>
      <c r="D17" s="250"/>
      <c r="E17" s="250"/>
      <c r="F17" s="250"/>
      <c r="G17" s="251"/>
      <c r="H17" s="252"/>
      <c r="I17" s="253"/>
      <c r="J17" s="91"/>
      <c r="O17" s="11"/>
    </row>
    <row r="18" spans="1:15" ht="15.75">
      <c r="A18" s="95"/>
      <c r="B18" s="98" t="s">
        <v>83</v>
      </c>
      <c r="C18" s="245">
        <v>2.5</v>
      </c>
      <c r="D18" s="245">
        <v>11.3</v>
      </c>
      <c r="E18" s="245">
        <v>6.7</v>
      </c>
      <c r="F18" s="245">
        <v>-5.043580697790176</v>
      </c>
      <c r="G18" s="201">
        <v>-11.32175704834714</v>
      </c>
      <c r="H18" s="252"/>
      <c r="I18" s="253"/>
      <c r="J18" s="91"/>
      <c r="O18" s="11"/>
    </row>
    <row r="19" spans="1:15" ht="15.75">
      <c r="A19" s="95"/>
      <c r="B19" s="98" t="s">
        <v>78</v>
      </c>
      <c r="C19" s="245">
        <v>12.6</v>
      </c>
      <c r="D19" s="245">
        <v>61.5</v>
      </c>
      <c r="E19" s="273">
        <f>5.9-142</f>
        <v>-136.1</v>
      </c>
      <c r="F19" s="245">
        <v>107.93953700646821</v>
      </c>
      <c r="G19" s="201">
        <v>-18.78380845722711</v>
      </c>
      <c r="H19" s="252" t="s">
        <v>204</v>
      </c>
      <c r="I19" s="253"/>
      <c r="J19" s="91"/>
      <c r="O19" s="11"/>
    </row>
    <row r="20" spans="1:15" ht="15.75">
      <c r="A20" s="95"/>
      <c r="B20" s="98" t="s">
        <v>77</v>
      </c>
      <c r="C20" s="245">
        <v>7</v>
      </c>
      <c r="D20" s="245">
        <v>-13</v>
      </c>
      <c r="E20" s="245">
        <f>-5.4</f>
        <v>-5.4</v>
      </c>
      <c r="F20" s="245">
        <v>71.97037921833332</v>
      </c>
      <c r="G20" s="201">
        <v>-0.17601057732764325</v>
      </c>
      <c r="H20" s="252" t="s">
        <v>205</v>
      </c>
      <c r="I20" s="253"/>
      <c r="J20" s="91"/>
      <c r="O20" s="11"/>
    </row>
    <row r="21" spans="1:15" ht="15.75">
      <c r="A21" s="72"/>
      <c r="B21" s="98"/>
      <c r="C21" s="245"/>
      <c r="D21" s="250"/>
      <c r="E21" s="250"/>
      <c r="F21" s="250"/>
      <c r="G21" s="251"/>
      <c r="H21" s="252"/>
      <c r="I21" s="253"/>
      <c r="J21" s="91"/>
      <c r="O21" s="11"/>
    </row>
    <row r="22" spans="1:15" ht="15.75">
      <c r="A22" s="95"/>
      <c r="B22" s="99" t="s">
        <v>44</v>
      </c>
      <c r="C22" s="245"/>
      <c r="D22" s="245"/>
      <c r="E22" s="245"/>
      <c r="F22" s="245"/>
      <c r="G22" s="201"/>
      <c r="H22" s="252"/>
      <c r="I22" s="253"/>
      <c r="J22" s="91"/>
      <c r="O22" s="11"/>
    </row>
    <row r="23" spans="1:15" ht="15.75">
      <c r="A23" s="72"/>
      <c r="B23" s="98" t="s">
        <v>45</v>
      </c>
      <c r="C23" s="245"/>
      <c r="D23" s="250"/>
      <c r="E23" s="250"/>
      <c r="F23" s="250"/>
      <c r="G23" s="251"/>
      <c r="H23" s="252"/>
      <c r="I23" s="253"/>
      <c r="J23" s="91"/>
      <c r="O23" s="11"/>
    </row>
    <row r="24" spans="1:15" ht="15.75">
      <c r="A24" s="100"/>
      <c r="B24" s="99" t="s">
        <v>46</v>
      </c>
      <c r="C24" s="245">
        <v>-129.7</v>
      </c>
      <c r="D24" s="245">
        <v>99.2</v>
      </c>
      <c r="E24" s="245">
        <v>-73.4</v>
      </c>
      <c r="F24" s="245">
        <v>-203.78724894199996</v>
      </c>
      <c r="G24" s="201">
        <v>-119.43422900000007</v>
      </c>
      <c r="H24" s="252" t="s">
        <v>206</v>
      </c>
      <c r="I24" s="253"/>
      <c r="J24" s="91"/>
      <c r="O24" s="11"/>
    </row>
    <row r="25" spans="1:15" ht="15.75">
      <c r="A25" s="72"/>
      <c r="B25" s="98" t="s">
        <v>47</v>
      </c>
      <c r="C25" s="89"/>
      <c r="D25" s="101"/>
      <c r="E25" s="101"/>
      <c r="F25" s="101"/>
      <c r="G25" s="90"/>
      <c r="H25" s="252" t="s">
        <v>207</v>
      </c>
      <c r="I25" s="253"/>
      <c r="J25" s="91"/>
      <c r="O25" s="11"/>
    </row>
    <row r="26" spans="1:15" ht="15.75">
      <c r="A26" s="72"/>
      <c r="B26" s="98"/>
      <c r="C26" s="258"/>
      <c r="D26" s="258"/>
      <c r="E26" s="258"/>
      <c r="F26" s="258"/>
      <c r="G26" s="258"/>
      <c r="H26" s="125"/>
      <c r="I26" s="126"/>
      <c r="J26" s="91"/>
      <c r="O26" s="11"/>
    </row>
    <row r="27" spans="1:15" ht="15.75">
      <c r="A27" s="72"/>
      <c r="B27" s="98" t="s">
        <v>79</v>
      </c>
      <c r="C27" s="245">
        <v>-180.6</v>
      </c>
      <c r="D27" s="245">
        <v>-90</v>
      </c>
      <c r="E27" s="245">
        <v>-99</v>
      </c>
      <c r="F27" s="273">
        <f>-153.553317-46</f>
        <v>-199.553317</v>
      </c>
      <c r="G27" s="201">
        <v>152.674486772</v>
      </c>
      <c r="H27" s="252" t="s">
        <v>186</v>
      </c>
      <c r="I27" s="253"/>
      <c r="J27" s="91"/>
      <c r="O27" s="11"/>
    </row>
    <row r="28" spans="1:15" ht="15.75">
      <c r="A28" s="72"/>
      <c r="B28" s="98"/>
      <c r="C28" s="245">
        <v>-78.8</v>
      </c>
      <c r="D28" s="245">
        <v>-9.3</v>
      </c>
      <c r="E28" s="245">
        <v>-5.9</v>
      </c>
      <c r="F28" s="245"/>
      <c r="G28" s="201"/>
      <c r="H28" s="252" t="s">
        <v>187</v>
      </c>
      <c r="I28" s="253"/>
      <c r="J28" s="91"/>
      <c r="O28" s="11"/>
    </row>
    <row r="29" spans="1:15" ht="15.75">
      <c r="A29" s="72"/>
      <c r="B29" s="98"/>
      <c r="C29" s="245">
        <v>-3.6</v>
      </c>
      <c r="D29" s="245"/>
      <c r="E29" s="245"/>
      <c r="F29" s="245"/>
      <c r="G29" s="201"/>
      <c r="H29" s="252" t="s">
        <v>188</v>
      </c>
      <c r="I29" s="253"/>
      <c r="J29" s="91"/>
      <c r="O29" s="11"/>
    </row>
    <row r="30" spans="1:15" ht="15.75">
      <c r="A30" s="72"/>
      <c r="B30" s="98"/>
      <c r="C30" s="245">
        <v>-80.1</v>
      </c>
      <c r="D30" s="245">
        <v>-28.8</v>
      </c>
      <c r="E30" s="245">
        <v>-99.4</v>
      </c>
      <c r="F30" s="245">
        <v>-348.9674</v>
      </c>
      <c r="G30" s="201"/>
      <c r="H30" s="252" t="s">
        <v>189</v>
      </c>
      <c r="I30" s="253"/>
      <c r="J30" s="91"/>
      <c r="O30" s="11"/>
    </row>
    <row r="31" spans="1:15" ht="15.75">
      <c r="A31" s="72"/>
      <c r="B31" s="98"/>
      <c r="C31" s="245">
        <v>-3</v>
      </c>
      <c r="D31" s="245"/>
      <c r="E31" s="245"/>
      <c r="F31" s="245"/>
      <c r="G31" s="201"/>
      <c r="H31" s="252" t="s">
        <v>190</v>
      </c>
      <c r="I31" s="253"/>
      <c r="J31" s="91"/>
      <c r="O31" s="11"/>
    </row>
    <row r="32" spans="1:15" ht="15.75">
      <c r="A32" s="72"/>
      <c r="B32" s="97"/>
      <c r="C32" s="245">
        <v>-2.7</v>
      </c>
      <c r="D32" s="245"/>
      <c r="E32" s="245"/>
      <c r="F32" s="245"/>
      <c r="G32" s="201"/>
      <c r="H32" s="252" t="s">
        <v>191</v>
      </c>
      <c r="I32" s="253"/>
      <c r="J32" s="91"/>
      <c r="O32" s="11"/>
    </row>
    <row r="33" spans="1:15" ht="15.75">
      <c r="A33" s="72"/>
      <c r="B33" s="98"/>
      <c r="C33" s="202">
        <v>4.2</v>
      </c>
      <c r="D33" s="202"/>
      <c r="E33" s="202"/>
      <c r="F33" s="202"/>
      <c r="G33" s="246"/>
      <c r="H33" s="252" t="s">
        <v>192</v>
      </c>
      <c r="I33" s="253"/>
      <c r="J33" s="91"/>
      <c r="O33" s="11"/>
    </row>
    <row r="34" spans="1:15" ht="15.75">
      <c r="A34" s="72"/>
      <c r="B34" s="98"/>
      <c r="C34" s="245"/>
      <c r="D34" s="245">
        <v>-61.3</v>
      </c>
      <c r="E34" s="245"/>
      <c r="F34" s="245"/>
      <c r="G34" s="201"/>
      <c r="H34" s="252" t="s">
        <v>193</v>
      </c>
      <c r="I34" s="253"/>
      <c r="J34" s="91"/>
      <c r="O34" s="11"/>
    </row>
    <row r="35" spans="1:15" ht="15.75">
      <c r="A35" s="72"/>
      <c r="B35" s="98"/>
      <c r="C35" s="245"/>
      <c r="D35" s="245">
        <v>-30.4</v>
      </c>
      <c r="E35" s="245"/>
      <c r="F35" s="245">
        <v>28.8769</v>
      </c>
      <c r="G35" s="201"/>
      <c r="H35" s="252" t="s">
        <v>194</v>
      </c>
      <c r="I35" s="253"/>
      <c r="J35" s="91"/>
      <c r="O35" s="11"/>
    </row>
    <row r="36" spans="1:15" ht="15.75">
      <c r="A36" s="72"/>
      <c r="B36" s="98"/>
      <c r="C36" s="245">
        <v>-16.5</v>
      </c>
      <c r="D36" s="245">
        <v>-6.3</v>
      </c>
      <c r="E36" s="245"/>
      <c r="F36" s="245"/>
      <c r="G36" s="201"/>
      <c r="H36" s="252" t="s">
        <v>195</v>
      </c>
      <c r="I36" s="253"/>
      <c r="J36" s="91"/>
      <c r="O36" s="11"/>
    </row>
    <row r="37" spans="1:15" ht="15.75">
      <c r="A37" s="72"/>
      <c r="B37" s="98"/>
      <c r="C37" s="245"/>
      <c r="D37" s="245">
        <v>47</v>
      </c>
      <c r="E37" s="245"/>
      <c r="F37" s="245"/>
      <c r="G37" s="201"/>
      <c r="H37" s="252" t="s">
        <v>196</v>
      </c>
      <c r="I37" s="253"/>
      <c r="J37" s="91"/>
      <c r="O37" s="11"/>
    </row>
    <row r="38" spans="1:15" ht="15.75">
      <c r="A38" s="72"/>
      <c r="B38" s="98"/>
      <c r="C38" s="245"/>
      <c r="D38" s="245">
        <v>-0.8</v>
      </c>
      <c r="E38" s="245"/>
      <c r="F38" s="245"/>
      <c r="G38" s="201"/>
      <c r="H38" s="252" t="s">
        <v>197</v>
      </c>
      <c r="I38" s="253"/>
      <c r="J38" s="91"/>
      <c r="O38" s="11"/>
    </row>
    <row r="39" spans="1:15" ht="15.75">
      <c r="A39" s="72"/>
      <c r="B39" s="98"/>
      <c r="C39" s="202"/>
      <c r="D39" s="202"/>
      <c r="E39" s="202">
        <v>42</v>
      </c>
      <c r="F39" s="202">
        <v>166.537183</v>
      </c>
      <c r="G39" s="246">
        <v>154.409</v>
      </c>
      <c r="H39" s="252" t="s">
        <v>198</v>
      </c>
      <c r="I39" s="253"/>
      <c r="J39" s="91"/>
      <c r="O39" s="11"/>
    </row>
    <row r="40" spans="1:15" ht="15.75">
      <c r="A40" s="72"/>
      <c r="B40" s="98"/>
      <c r="C40" s="245"/>
      <c r="D40" s="245"/>
      <c r="E40" s="245">
        <v>-35.6</v>
      </c>
      <c r="F40" s="245"/>
      <c r="G40" s="201"/>
      <c r="H40" s="252" t="s">
        <v>199</v>
      </c>
      <c r="I40" s="253"/>
      <c r="J40" s="91"/>
      <c r="O40" s="11"/>
    </row>
    <row r="41" spans="1:15" ht="15.75">
      <c r="A41" s="72"/>
      <c r="B41" s="98"/>
      <c r="C41" s="245"/>
      <c r="D41" s="245"/>
      <c r="E41" s="245">
        <v>0.8</v>
      </c>
      <c r="F41" s="245"/>
      <c r="G41" s="201"/>
      <c r="H41" s="266" t="s">
        <v>218</v>
      </c>
      <c r="I41" s="253"/>
      <c r="J41" s="91"/>
      <c r="O41" s="11"/>
    </row>
    <row r="42" spans="1:15" ht="16.5" thickBot="1">
      <c r="A42" s="72"/>
      <c r="B42" s="98"/>
      <c r="C42" s="245"/>
      <c r="D42" s="245"/>
      <c r="E42" s="245">
        <v>-0.8</v>
      </c>
      <c r="F42" s="273">
        <v>-46</v>
      </c>
      <c r="G42" s="201">
        <v>-1.734513228</v>
      </c>
      <c r="H42" s="252" t="s">
        <v>219</v>
      </c>
      <c r="I42" s="253"/>
      <c r="J42" s="91"/>
      <c r="O42" s="11"/>
    </row>
    <row r="43" spans="1:15" ht="17.25" thickBot="1" thickTop="1">
      <c r="A43" s="72"/>
      <c r="B43" s="102" t="s">
        <v>70</v>
      </c>
      <c r="C43" s="200">
        <v>-728.5</v>
      </c>
      <c r="D43" s="200">
        <v>-1334.9</v>
      </c>
      <c r="E43" s="270">
        <f>-926.4-142</f>
        <v>-1068.4</v>
      </c>
      <c r="F43" s="270">
        <f>-1084.32337796799-46</f>
        <v>-1130.32337796799</v>
      </c>
      <c r="G43" s="205">
        <v>-702.7707183109023</v>
      </c>
      <c r="H43" s="86"/>
      <c r="I43" s="87"/>
      <c r="J43" s="88"/>
      <c r="O43" s="11"/>
    </row>
    <row r="44" spans="1:11" ht="16.5" thickTop="1">
      <c r="A44" s="72"/>
      <c r="B44" s="103" t="s">
        <v>48</v>
      </c>
      <c r="C44" s="83"/>
      <c r="D44" s="83"/>
      <c r="E44" s="83"/>
      <c r="F44" s="104"/>
      <c r="G44" s="83"/>
      <c r="H44" s="83"/>
      <c r="I44" s="83"/>
      <c r="J44" s="91"/>
      <c r="K44" s="11"/>
    </row>
    <row r="45" spans="1:11" ht="9" customHeight="1">
      <c r="A45" s="72"/>
      <c r="B45" s="67"/>
      <c r="C45" s="267"/>
      <c r="D45" s="83"/>
      <c r="E45" s="83"/>
      <c r="F45" s="83"/>
      <c r="G45" s="83"/>
      <c r="H45" s="83"/>
      <c r="I45" s="83"/>
      <c r="J45" s="91"/>
      <c r="K45" s="11"/>
    </row>
    <row r="46" spans="1:11" ht="15.75">
      <c r="A46" s="72"/>
      <c r="B46" s="11" t="s">
        <v>38</v>
      </c>
      <c r="C46" s="264"/>
      <c r="D46" s="264"/>
      <c r="E46" s="264"/>
      <c r="F46" s="264"/>
      <c r="G46" s="264"/>
      <c r="H46" s="264"/>
      <c r="I46" s="83"/>
      <c r="J46" s="91"/>
      <c r="K46" s="11"/>
    </row>
    <row r="47" spans="1:11" ht="15.75">
      <c r="A47" s="72"/>
      <c r="B47" s="11" t="s">
        <v>115</v>
      </c>
      <c r="C47" s="83"/>
      <c r="D47" s="83"/>
      <c r="E47" s="83"/>
      <c r="F47" s="83"/>
      <c r="G47" s="83"/>
      <c r="H47" s="83"/>
      <c r="I47" s="83"/>
      <c r="J47" s="91"/>
      <c r="K47" s="11"/>
    </row>
    <row r="48" spans="1:12" ht="12" customHeight="1" thickBot="1">
      <c r="A48" s="105"/>
      <c r="B48" s="106"/>
      <c r="C48" s="106"/>
      <c r="D48" s="106"/>
      <c r="E48" s="106"/>
      <c r="F48" s="106"/>
      <c r="G48" s="106"/>
      <c r="H48" s="106"/>
      <c r="I48" s="106"/>
      <c r="J48" s="107"/>
      <c r="L48" s="11"/>
    </row>
    <row r="49" ht="15.75" thickTop="1"/>
    <row r="52" spans="3:6" ht="15">
      <c r="C52" s="206"/>
      <c r="D52" s="206"/>
      <c r="E52" s="206"/>
      <c r="F52" s="206"/>
    </row>
    <row r="55" spans="3:6" ht="15">
      <c r="C55" s="206"/>
      <c r="D55" s="206"/>
      <c r="E55" s="206"/>
      <c r="F55" s="20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38"/>
  <sheetViews>
    <sheetView showGridLines="0" defaultGridColor="0" zoomScale="70" zoomScaleNormal="70" colorId="22" workbookViewId="0" topLeftCell="B1">
      <selection activeCell="J25" sqref="J2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93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68"/>
      <c r="B3" s="69"/>
      <c r="C3" s="69"/>
      <c r="D3" s="70"/>
      <c r="E3" s="70"/>
      <c r="F3" s="70"/>
      <c r="G3" s="70"/>
      <c r="H3" s="70"/>
      <c r="I3" s="70"/>
      <c r="J3" s="70"/>
      <c r="K3" s="71"/>
      <c r="L3" s="11"/>
    </row>
    <row r="4" spans="1:16" ht="15.75">
      <c r="A4" s="72"/>
      <c r="B4" s="73" t="s">
        <v>182</v>
      </c>
      <c r="C4" s="74"/>
      <c r="D4" s="75"/>
      <c r="E4" s="75" t="s">
        <v>3</v>
      </c>
      <c r="F4" s="75"/>
      <c r="G4" s="75"/>
      <c r="H4" s="74"/>
      <c r="I4" s="75"/>
      <c r="J4" s="75"/>
      <c r="K4" s="77"/>
      <c r="P4" s="11"/>
    </row>
    <row r="5" spans="1:16" ht="15.75">
      <c r="A5" s="72"/>
      <c r="B5" s="73" t="s">
        <v>183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280" t="s">
        <v>72</v>
      </c>
      <c r="I5" s="281"/>
      <c r="J5" s="282"/>
      <c r="K5" s="77"/>
      <c r="P5" s="11"/>
    </row>
    <row r="6" spans="1:16" ht="15.75">
      <c r="A6" s="72"/>
      <c r="B6" s="11" t="s">
        <v>184</v>
      </c>
      <c r="C6" s="78" t="s">
        <v>181</v>
      </c>
      <c r="D6" s="78" t="s">
        <v>181</v>
      </c>
      <c r="E6" s="81" t="s">
        <v>180</v>
      </c>
      <c r="F6" s="81" t="s">
        <v>179</v>
      </c>
      <c r="G6" s="79" t="s">
        <v>6</v>
      </c>
      <c r="H6" s="78"/>
      <c r="I6" s="82"/>
      <c r="J6" s="82"/>
      <c r="K6" s="77"/>
      <c r="P6" s="11"/>
    </row>
    <row r="7" spans="1:16" ht="10.5" customHeight="1" thickBot="1">
      <c r="A7" s="72"/>
      <c r="B7" s="83"/>
      <c r="C7" s="78"/>
      <c r="D7" s="78"/>
      <c r="E7" s="78"/>
      <c r="F7" s="78"/>
      <c r="G7" s="78"/>
      <c r="H7" s="84"/>
      <c r="I7" s="134"/>
      <c r="J7" s="44"/>
      <c r="K7" s="77"/>
      <c r="P7" s="11"/>
    </row>
    <row r="8" spans="1:16" ht="17.25" thickBot="1" thickTop="1">
      <c r="A8" s="72"/>
      <c r="B8" s="85" t="s">
        <v>81</v>
      </c>
      <c r="C8" s="200">
        <v>1.3</v>
      </c>
      <c r="D8" s="200">
        <v>-105</v>
      </c>
      <c r="E8" s="200">
        <v>-31.7</v>
      </c>
      <c r="F8" s="200">
        <v>-17.387503999999808</v>
      </c>
      <c r="G8" s="200">
        <v>-31.799999999999727</v>
      </c>
      <c r="H8" s="283" t="s">
        <v>209</v>
      </c>
      <c r="I8" s="284"/>
      <c r="J8" s="285"/>
      <c r="K8" s="88"/>
      <c r="P8" s="11"/>
    </row>
    <row r="9" spans="1:16" ht="16.5" thickTop="1">
      <c r="A9" s="72"/>
      <c r="B9" s="51" t="s">
        <v>86</v>
      </c>
      <c r="C9" s="247"/>
      <c r="D9" s="248"/>
      <c r="E9" s="248"/>
      <c r="F9" s="248"/>
      <c r="G9" s="248"/>
      <c r="H9" s="89"/>
      <c r="I9" s="101"/>
      <c r="J9" s="90"/>
      <c r="K9" s="91"/>
      <c r="P9" s="11"/>
    </row>
    <row r="10" spans="1:16" ht="6" customHeight="1">
      <c r="A10" s="72"/>
      <c r="B10" s="51"/>
      <c r="C10" s="202"/>
      <c r="D10" s="203"/>
      <c r="E10" s="203"/>
      <c r="F10" s="203"/>
      <c r="G10" s="203"/>
      <c r="H10" s="92"/>
      <c r="I10" s="93"/>
      <c r="J10" s="94"/>
      <c r="K10" s="91"/>
      <c r="P10" s="11"/>
    </row>
    <row r="11" spans="1:16" ht="15.75">
      <c r="A11" s="95"/>
      <c r="B11" s="96" t="s">
        <v>87</v>
      </c>
      <c r="C11" s="245">
        <v>-1</v>
      </c>
      <c r="D11" s="245">
        <v>-12.8</v>
      </c>
      <c r="E11" s="245">
        <v>-8.7</v>
      </c>
      <c r="F11" s="245">
        <v>-5.351741000000002</v>
      </c>
      <c r="G11" s="245">
        <v>-6.7</v>
      </c>
      <c r="H11" s="125"/>
      <c r="I11" s="139"/>
      <c r="J11" s="126"/>
      <c r="K11" s="91"/>
      <c r="P11" s="11"/>
    </row>
    <row r="12" spans="1:16" ht="15.75">
      <c r="A12" s="72"/>
      <c r="B12" s="96" t="s">
        <v>88</v>
      </c>
      <c r="C12" s="245">
        <v>-3.2</v>
      </c>
      <c r="D12" s="245">
        <v>-8.3</v>
      </c>
      <c r="E12" s="245">
        <v>-8</v>
      </c>
      <c r="F12" s="245">
        <v>-0.05045400000000022</v>
      </c>
      <c r="G12" s="245">
        <v>1</v>
      </c>
      <c r="H12" s="125"/>
      <c r="I12" s="139"/>
      <c r="J12" s="126"/>
      <c r="K12" s="91"/>
      <c r="P12" s="11"/>
    </row>
    <row r="13" spans="1:16" ht="15.75">
      <c r="A13" s="72"/>
      <c r="B13" s="96" t="s">
        <v>89</v>
      </c>
      <c r="C13" s="245">
        <v>0.7</v>
      </c>
      <c r="D13" s="245">
        <v>-5.8</v>
      </c>
      <c r="E13" s="245">
        <v>1.5</v>
      </c>
      <c r="F13" s="245">
        <v>-5.301287000000002</v>
      </c>
      <c r="G13" s="245">
        <v>-7.7</v>
      </c>
      <c r="H13" s="125"/>
      <c r="I13" s="139"/>
      <c r="J13" s="126"/>
      <c r="K13" s="91"/>
      <c r="P13" s="11"/>
    </row>
    <row r="14" spans="1:16" ht="15.75">
      <c r="A14" s="72"/>
      <c r="B14" s="96" t="s">
        <v>43</v>
      </c>
      <c r="C14" s="245">
        <v>1.5</v>
      </c>
      <c r="D14" s="245">
        <v>1.3</v>
      </c>
      <c r="E14" s="245">
        <v>-2.2</v>
      </c>
      <c r="F14" s="245"/>
      <c r="G14" s="245"/>
      <c r="H14" s="125"/>
      <c r="I14" s="139"/>
      <c r="J14" s="126"/>
      <c r="K14" s="91"/>
      <c r="P14" s="11"/>
    </row>
    <row r="15" spans="1:16" ht="15.75">
      <c r="A15" s="72"/>
      <c r="B15" s="97"/>
      <c r="C15" s="245"/>
      <c r="D15" s="250"/>
      <c r="E15" s="250"/>
      <c r="F15" s="250"/>
      <c r="G15" s="250"/>
      <c r="H15" s="125"/>
      <c r="I15" s="139"/>
      <c r="J15" s="126"/>
      <c r="K15" s="91"/>
      <c r="P15" s="11"/>
    </row>
    <row r="16" spans="1:16" ht="15.75">
      <c r="A16" s="72"/>
      <c r="B16" s="96" t="s">
        <v>80</v>
      </c>
      <c r="C16" s="245"/>
      <c r="D16" s="245"/>
      <c r="E16" s="245"/>
      <c r="F16" s="245"/>
      <c r="G16" s="245"/>
      <c r="H16" s="125"/>
      <c r="I16" s="139"/>
      <c r="J16" s="126"/>
      <c r="K16" s="91"/>
      <c r="P16" s="11"/>
    </row>
    <row r="17" spans="1:16" ht="15.75">
      <c r="A17" s="72"/>
      <c r="B17" s="96" t="s">
        <v>84</v>
      </c>
      <c r="C17" s="255"/>
      <c r="D17" s="256"/>
      <c r="E17" s="256"/>
      <c r="F17" s="256"/>
      <c r="G17" s="257"/>
      <c r="H17" s="125"/>
      <c r="I17" s="139"/>
      <c r="J17" s="126"/>
      <c r="K17" s="91"/>
      <c r="P17" s="11"/>
    </row>
    <row r="18" spans="1:16" ht="15.75">
      <c r="A18" s="95"/>
      <c r="B18" s="97"/>
      <c r="C18" s="258"/>
      <c r="D18" s="259"/>
      <c r="E18" s="259"/>
      <c r="F18" s="259"/>
      <c r="G18" s="260"/>
      <c r="H18" s="125"/>
      <c r="I18" s="139"/>
      <c r="J18" s="126"/>
      <c r="K18" s="91"/>
      <c r="P18" s="11"/>
    </row>
    <row r="19" spans="1:16" ht="15.75">
      <c r="A19" s="95"/>
      <c r="B19" s="98" t="s">
        <v>83</v>
      </c>
      <c r="C19" s="245">
        <v>0.3</v>
      </c>
      <c r="D19" s="245">
        <v>0.2</v>
      </c>
      <c r="E19" s="245">
        <v>-0.5</v>
      </c>
      <c r="F19" s="245">
        <v>0.3451040000000001</v>
      </c>
      <c r="G19" s="245"/>
      <c r="H19" s="125"/>
      <c r="I19" s="139"/>
      <c r="J19" s="126"/>
      <c r="K19" s="91"/>
      <c r="P19" s="11"/>
    </row>
    <row r="20" spans="1:16" ht="15.75">
      <c r="A20" s="95"/>
      <c r="B20" s="98" t="s">
        <v>107</v>
      </c>
      <c r="C20" s="245">
        <v>0</v>
      </c>
      <c r="D20" s="245">
        <v>-0.4</v>
      </c>
      <c r="E20" s="245">
        <v>1.9</v>
      </c>
      <c r="F20" s="245">
        <v>0.3451040000000001</v>
      </c>
      <c r="G20" s="245"/>
      <c r="H20" s="125"/>
      <c r="I20" s="139"/>
      <c r="J20" s="126"/>
      <c r="K20" s="91"/>
      <c r="P20" s="11"/>
    </row>
    <row r="21" spans="1:16" ht="15.75">
      <c r="A21" s="72"/>
      <c r="B21" s="98" t="s">
        <v>77</v>
      </c>
      <c r="C21" s="245">
        <v>-33.8</v>
      </c>
      <c r="D21" s="245">
        <v>-51.1</v>
      </c>
      <c r="E21" s="245">
        <v>14.5</v>
      </c>
      <c r="F21" s="245">
        <v>108.32639417265506</v>
      </c>
      <c r="G21" s="245">
        <v>10.464570512820504</v>
      </c>
      <c r="H21" s="252" t="s">
        <v>211</v>
      </c>
      <c r="I21" s="139"/>
      <c r="J21" s="126"/>
      <c r="K21" s="91"/>
      <c r="P21" s="11"/>
    </row>
    <row r="22" spans="1:16" ht="15.75">
      <c r="A22" s="95"/>
      <c r="B22" s="98"/>
      <c r="C22" s="258"/>
      <c r="D22" s="259"/>
      <c r="E22" s="259"/>
      <c r="F22" s="259"/>
      <c r="G22" s="259"/>
      <c r="H22" s="252"/>
      <c r="I22" s="139"/>
      <c r="J22" s="126"/>
      <c r="K22" s="91"/>
      <c r="P22" s="11"/>
    </row>
    <row r="23" spans="1:16" ht="15.75">
      <c r="A23" s="72"/>
      <c r="B23" s="96" t="s">
        <v>91</v>
      </c>
      <c r="C23" s="245"/>
      <c r="D23" s="245"/>
      <c r="E23" s="245"/>
      <c r="F23" s="245"/>
      <c r="G23" s="245"/>
      <c r="H23" s="252"/>
      <c r="I23" s="139"/>
      <c r="J23" s="126"/>
      <c r="K23" s="91"/>
      <c r="P23" s="11"/>
    </row>
    <row r="24" spans="1:16" ht="15.75">
      <c r="A24" s="100"/>
      <c r="B24" s="98"/>
      <c r="C24" s="258"/>
      <c r="D24" s="259"/>
      <c r="E24" s="259"/>
      <c r="F24" s="259"/>
      <c r="G24" s="260"/>
      <c r="H24" s="252"/>
      <c r="I24" s="139"/>
      <c r="J24" s="126"/>
      <c r="K24" s="91"/>
      <c r="P24" s="11"/>
    </row>
    <row r="25" spans="1:16" ht="15.75">
      <c r="A25" s="72"/>
      <c r="B25" s="98" t="s">
        <v>79</v>
      </c>
      <c r="C25" s="245">
        <v>38.6</v>
      </c>
      <c r="D25" s="245">
        <v>6.7</v>
      </c>
      <c r="E25" s="245">
        <v>11.8</v>
      </c>
      <c r="F25" s="245">
        <v>0.03410000000000002</v>
      </c>
      <c r="G25" s="245">
        <v>0</v>
      </c>
      <c r="H25" s="252" t="s">
        <v>186</v>
      </c>
      <c r="I25" s="139"/>
      <c r="J25" s="126"/>
      <c r="K25" s="91"/>
      <c r="P25" s="11"/>
    </row>
    <row r="26" spans="1:16" ht="15.75">
      <c r="A26" s="72"/>
      <c r="B26" s="98"/>
      <c r="C26" s="245">
        <v>30.3</v>
      </c>
      <c r="D26" s="245">
        <v>0</v>
      </c>
      <c r="E26" s="245">
        <v>7.9</v>
      </c>
      <c r="F26" s="245"/>
      <c r="G26" s="245"/>
      <c r="H26" s="252" t="s">
        <v>212</v>
      </c>
      <c r="I26" s="139"/>
      <c r="J26" s="126"/>
      <c r="K26" s="91"/>
      <c r="P26" s="11"/>
    </row>
    <row r="27" spans="1:16" ht="15.75">
      <c r="A27" s="72"/>
      <c r="B27" s="98"/>
      <c r="C27" s="245">
        <v>8.3</v>
      </c>
      <c r="D27" s="245">
        <v>6.7</v>
      </c>
      <c r="E27" s="245">
        <v>3.9</v>
      </c>
      <c r="F27" s="245"/>
      <c r="G27" s="245"/>
      <c r="H27" s="252" t="s">
        <v>213</v>
      </c>
      <c r="I27" s="139"/>
      <c r="J27" s="126"/>
      <c r="K27" s="91"/>
      <c r="P27" s="11"/>
    </row>
    <row r="28" spans="1:16" ht="15.75">
      <c r="A28" s="72"/>
      <c r="B28" s="98"/>
      <c r="C28" s="245"/>
      <c r="D28" s="245"/>
      <c r="E28" s="245"/>
      <c r="F28" s="245"/>
      <c r="G28" s="245"/>
      <c r="H28" s="125"/>
      <c r="I28" s="139"/>
      <c r="J28" s="126"/>
      <c r="K28" s="91"/>
      <c r="P28" s="11"/>
    </row>
    <row r="29" spans="1:16" ht="15.75">
      <c r="A29" s="72"/>
      <c r="B29" s="98"/>
      <c r="C29" s="245"/>
      <c r="D29" s="245"/>
      <c r="E29" s="245"/>
      <c r="F29" s="245"/>
      <c r="G29" s="245"/>
      <c r="H29" s="125"/>
      <c r="I29" s="139"/>
      <c r="J29" s="126"/>
      <c r="K29" s="91"/>
      <c r="P29" s="11"/>
    </row>
    <row r="30" spans="1:16" ht="15.75">
      <c r="A30" s="72"/>
      <c r="B30" s="97"/>
      <c r="C30" s="245"/>
      <c r="D30" s="245"/>
      <c r="E30" s="245"/>
      <c r="F30" s="245"/>
      <c r="G30" s="245"/>
      <c r="H30" s="125"/>
      <c r="I30" s="139"/>
      <c r="J30" s="126"/>
      <c r="K30" s="91"/>
      <c r="P30" s="11"/>
    </row>
    <row r="31" spans="1:16" ht="16.5" thickBot="1">
      <c r="A31" s="72"/>
      <c r="B31" s="98"/>
      <c r="C31" s="202"/>
      <c r="D31" s="202"/>
      <c r="E31" s="202"/>
      <c r="F31" s="202"/>
      <c r="G31" s="202"/>
      <c r="H31" s="92"/>
      <c r="I31" s="93"/>
      <c r="J31" s="94"/>
      <c r="K31" s="91"/>
      <c r="P31" s="11"/>
    </row>
    <row r="32" spans="1:16" ht="17.25" thickBot="1" thickTop="1">
      <c r="A32" s="72"/>
      <c r="B32" s="102" t="s">
        <v>71</v>
      </c>
      <c r="C32" s="200">
        <v>5.400000000000006</v>
      </c>
      <c r="D32" s="200">
        <v>-162.4</v>
      </c>
      <c r="E32" s="200">
        <v>-12.7</v>
      </c>
      <c r="F32" s="200">
        <v>86.31145717265524</v>
      </c>
      <c r="G32" s="200">
        <v>-28.035429487179226</v>
      </c>
      <c r="H32" s="86"/>
      <c r="I32" s="138"/>
      <c r="J32" s="87"/>
      <c r="K32" s="88"/>
      <c r="P32" s="11"/>
    </row>
    <row r="33" spans="1:12" ht="16.5" thickTop="1">
      <c r="A33" s="72"/>
      <c r="B33" s="103" t="s">
        <v>48</v>
      </c>
      <c r="C33" s="103"/>
      <c r="D33" s="83"/>
      <c r="E33" s="83"/>
      <c r="F33" s="83"/>
      <c r="G33" s="104"/>
      <c r="H33" s="83"/>
      <c r="I33" s="83"/>
      <c r="J33" s="83"/>
      <c r="K33" s="91"/>
      <c r="L33" s="11"/>
    </row>
    <row r="34" spans="1:12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83"/>
      <c r="K34" s="91"/>
      <c r="L34" s="11"/>
    </row>
    <row r="35" spans="1:12" ht="15.75">
      <c r="A35" s="72"/>
      <c r="B35" s="11" t="s">
        <v>38</v>
      </c>
      <c r="C35" s="11"/>
      <c r="D35" s="83"/>
      <c r="E35" s="83"/>
      <c r="F35" s="83"/>
      <c r="G35" s="83"/>
      <c r="H35" s="83"/>
      <c r="I35" s="83"/>
      <c r="J35" s="83"/>
      <c r="K35" s="91"/>
      <c r="L35" s="11"/>
    </row>
    <row r="36" spans="1:12" ht="15.75">
      <c r="A36" s="72"/>
      <c r="B36" s="11" t="s">
        <v>115</v>
      </c>
      <c r="C36" s="11"/>
      <c r="D36" s="83"/>
      <c r="E36" s="83"/>
      <c r="F36" s="83"/>
      <c r="G36" s="83"/>
      <c r="H36" s="83"/>
      <c r="I36" s="83"/>
      <c r="J36" s="83"/>
      <c r="K36" s="91"/>
      <c r="L36" s="11"/>
    </row>
    <row r="37" spans="1:13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70" zoomScaleNormal="70" colorId="22" workbookViewId="0" topLeftCell="B13">
      <selection activeCell="F26" sqref="F2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94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68"/>
      <c r="B3" s="69"/>
      <c r="C3" s="69"/>
      <c r="D3" s="70"/>
      <c r="E3" s="70"/>
      <c r="F3" s="70"/>
      <c r="G3" s="70"/>
      <c r="H3" s="70"/>
      <c r="I3" s="70"/>
      <c r="J3" s="70"/>
      <c r="K3" s="71"/>
      <c r="L3" s="11"/>
    </row>
    <row r="4" spans="1:16" ht="15.75">
      <c r="A4" s="72"/>
      <c r="B4" s="73" t="s">
        <v>182</v>
      </c>
      <c r="C4" s="74"/>
      <c r="D4" s="75"/>
      <c r="E4" s="75" t="s">
        <v>3</v>
      </c>
      <c r="F4" s="75"/>
      <c r="G4" s="75"/>
      <c r="H4" s="74"/>
      <c r="I4" s="75"/>
      <c r="J4" s="75"/>
      <c r="K4" s="77"/>
      <c r="P4" s="11"/>
    </row>
    <row r="5" spans="1:16" ht="15.75">
      <c r="A5" s="72"/>
      <c r="B5" s="73" t="s">
        <v>183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280" t="s">
        <v>72</v>
      </c>
      <c r="I5" s="281"/>
      <c r="J5" s="282"/>
      <c r="K5" s="77"/>
      <c r="P5" s="11"/>
    </row>
    <row r="6" spans="1:16" ht="15.75">
      <c r="A6" s="72"/>
      <c r="B6" s="11" t="s">
        <v>184</v>
      </c>
      <c r="C6" s="78" t="s">
        <v>181</v>
      </c>
      <c r="D6" s="78" t="s">
        <v>181</v>
      </c>
      <c r="E6" s="81" t="s">
        <v>180</v>
      </c>
      <c r="F6" s="81" t="s">
        <v>179</v>
      </c>
      <c r="G6" s="79" t="s">
        <v>6</v>
      </c>
      <c r="H6" s="78"/>
      <c r="I6" s="82"/>
      <c r="J6" s="82"/>
      <c r="K6" s="77"/>
      <c r="P6" s="11"/>
    </row>
    <row r="7" spans="1:16" ht="10.5" customHeight="1" thickBot="1">
      <c r="A7" s="72"/>
      <c r="B7" s="83"/>
      <c r="C7" s="78"/>
      <c r="D7" s="78"/>
      <c r="E7" s="78"/>
      <c r="F7" s="78"/>
      <c r="G7" s="78"/>
      <c r="H7" s="84"/>
      <c r="I7" s="134"/>
      <c r="J7" s="44"/>
      <c r="K7" s="77"/>
      <c r="P7" s="11"/>
    </row>
    <row r="8" spans="1:16" ht="17.25" thickBot="1" thickTop="1">
      <c r="A8" s="72"/>
      <c r="B8" s="85" t="s">
        <v>82</v>
      </c>
      <c r="C8" s="200">
        <v>-28.8</v>
      </c>
      <c r="D8" s="200">
        <v>-100.9</v>
      </c>
      <c r="E8" s="200">
        <v>-349</v>
      </c>
      <c r="F8" s="200">
        <v>-423.8884686899996</v>
      </c>
      <c r="G8" s="200">
        <v>-341.31950000000006</v>
      </c>
      <c r="H8" s="283" t="s">
        <v>210</v>
      </c>
      <c r="I8" s="284"/>
      <c r="J8" s="285"/>
      <c r="K8" s="88"/>
      <c r="P8" s="11"/>
    </row>
    <row r="9" spans="1:16" ht="16.5" thickTop="1">
      <c r="A9" s="72"/>
      <c r="B9" s="51" t="s">
        <v>86</v>
      </c>
      <c r="C9" s="247"/>
      <c r="D9" s="248"/>
      <c r="E9" s="248"/>
      <c r="F9" s="248"/>
      <c r="G9" s="248"/>
      <c r="H9" s="89"/>
      <c r="I9" s="101"/>
      <c r="J9" s="90"/>
      <c r="K9" s="91"/>
      <c r="P9" s="11"/>
    </row>
    <row r="10" spans="1:16" ht="6" customHeight="1">
      <c r="A10" s="72"/>
      <c r="B10" s="51"/>
      <c r="C10" s="202"/>
      <c r="D10" s="203"/>
      <c r="E10" s="203"/>
      <c r="F10" s="203"/>
      <c r="G10" s="203"/>
      <c r="H10" s="92"/>
      <c r="I10" s="93"/>
      <c r="J10" s="94"/>
      <c r="K10" s="91"/>
      <c r="P10" s="11"/>
    </row>
    <row r="11" spans="1:16" ht="15.75">
      <c r="A11" s="95"/>
      <c r="B11" s="96" t="s">
        <v>87</v>
      </c>
      <c r="C11" s="245">
        <v>-0.2</v>
      </c>
      <c r="D11" s="245">
        <v>0.8</v>
      </c>
      <c r="E11" s="245">
        <v>1.1</v>
      </c>
      <c r="F11" s="245">
        <v>1.026806605</v>
      </c>
      <c r="G11" s="245">
        <v>1.12</v>
      </c>
      <c r="H11" s="125"/>
      <c r="I11" s="139"/>
      <c r="J11" s="126"/>
      <c r="K11" s="91"/>
      <c r="P11" s="11"/>
    </row>
    <row r="12" spans="1:16" ht="15.75">
      <c r="A12" s="72"/>
      <c r="B12" s="96" t="s">
        <v>88</v>
      </c>
      <c r="C12" s="245">
        <v>-0.2</v>
      </c>
      <c r="D12" s="245">
        <v>0.8</v>
      </c>
      <c r="E12" s="245">
        <v>1.1</v>
      </c>
      <c r="F12" s="245">
        <v>1.026806605</v>
      </c>
      <c r="G12" s="245">
        <v>1.12</v>
      </c>
      <c r="H12" s="125"/>
      <c r="I12" s="139"/>
      <c r="J12" s="126"/>
      <c r="K12" s="91"/>
      <c r="P12" s="11"/>
    </row>
    <row r="13" spans="1:16" ht="15.75">
      <c r="A13" s="72"/>
      <c r="B13" s="96" t="s">
        <v>89</v>
      </c>
      <c r="C13" s="245"/>
      <c r="D13" s="245"/>
      <c r="E13" s="245"/>
      <c r="F13" s="245"/>
      <c r="G13" s="245"/>
      <c r="H13" s="125"/>
      <c r="I13" s="139"/>
      <c r="J13" s="126"/>
      <c r="K13" s="91"/>
      <c r="P13" s="11"/>
    </row>
    <row r="14" spans="1:16" ht="15.75">
      <c r="A14" s="72"/>
      <c r="B14" s="96" t="s">
        <v>43</v>
      </c>
      <c r="C14" s="245"/>
      <c r="D14" s="245"/>
      <c r="E14" s="245"/>
      <c r="F14" s="245"/>
      <c r="G14" s="245"/>
      <c r="H14" s="125"/>
      <c r="I14" s="139"/>
      <c r="J14" s="126"/>
      <c r="K14" s="91"/>
      <c r="P14" s="11"/>
    </row>
    <row r="15" spans="1:16" ht="15.75">
      <c r="A15" s="72"/>
      <c r="B15" s="97"/>
      <c r="C15" s="245"/>
      <c r="D15" s="250"/>
      <c r="E15" s="250"/>
      <c r="F15" s="250"/>
      <c r="G15" s="250"/>
      <c r="H15" s="125"/>
      <c r="I15" s="139"/>
      <c r="J15" s="126"/>
      <c r="K15" s="91"/>
      <c r="P15" s="11"/>
    </row>
    <row r="16" spans="1:16" ht="15.75">
      <c r="A16" s="72"/>
      <c r="B16" s="96" t="s">
        <v>80</v>
      </c>
      <c r="C16" s="245"/>
      <c r="D16" s="245"/>
      <c r="E16" s="245"/>
      <c r="F16" s="245"/>
      <c r="G16" s="245"/>
      <c r="H16" s="125"/>
      <c r="I16" s="139"/>
      <c r="J16" s="126"/>
      <c r="K16" s="91"/>
      <c r="P16" s="11"/>
    </row>
    <row r="17" spans="1:16" ht="15.75">
      <c r="A17" s="72"/>
      <c r="B17" s="96" t="s">
        <v>84</v>
      </c>
      <c r="C17" s="255"/>
      <c r="D17" s="256"/>
      <c r="E17" s="256"/>
      <c r="F17" s="256"/>
      <c r="G17" s="257"/>
      <c r="H17" s="125"/>
      <c r="I17" s="139"/>
      <c r="J17" s="126"/>
      <c r="K17" s="91"/>
      <c r="P17" s="11"/>
    </row>
    <row r="18" spans="1:16" ht="15.75">
      <c r="A18" s="95"/>
      <c r="B18" s="97"/>
      <c r="C18" s="258"/>
      <c r="D18" s="259"/>
      <c r="E18" s="259"/>
      <c r="F18" s="259"/>
      <c r="G18" s="260"/>
      <c r="H18" s="125"/>
      <c r="I18" s="139"/>
      <c r="J18" s="126"/>
      <c r="K18" s="91"/>
      <c r="P18" s="11"/>
    </row>
    <row r="19" spans="1:16" ht="15.75">
      <c r="A19" s="95"/>
      <c r="B19" s="98" t="s">
        <v>83</v>
      </c>
      <c r="C19" s="245"/>
      <c r="D19" s="245"/>
      <c r="E19" s="245"/>
      <c r="F19" s="245"/>
      <c r="G19" s="245"/>
      <c r="H19" s="125"/>
      <c r="I19" s="139"/>
      <c r="J19" s="126"/>
      <c r="K19" s="91"/>
      <c r="P19" s="11"/>
    </row>
    <row r="20" spans="1:16" ht="15.75">
      <c r="A20" s="95"/>
      <c r="B20" s="98" t="s">
        <v>107</v>
      </c>
      <c r="C20" s="245">
        <v>21.2</v>
      </c>
      <c r="D20" s="245">
        <v>24.6</v>
      </c>
      <c r="E20" s="245">
        <v>7.6</v>
      </c>
      <c r="F20" s="245">
        <v>22.741077710224687</v>
      </c>
      <c r="G20" s="245">
        <v>23.0146</v>
      </c>
      <c r="H20" s="252" t="s">
        <v>214</v>
      </c>
      <c r="I20" s="139"/>
      <c r="J20" s="126"/>
      <c r="K20" s="91"/>
      <c r="P20" s="11"/>
    </row>
    <row r="21" spans="1:16" ht="15.75">
      <c r="A21" s="72"/>
      <c r="B21" s="98" t="s">
        <v>77</v>
      </c>
      <c r="C21" s="245">
        <v>-1.7</v>
      </c>
      <c r="D21" s="245">
        <v>-4.4</v>
      </c>
      <c r="E21" s="245">
        <v>-7</v>
      </c>
      <c r="F21" s="245">
        <v>0.7298367039999967</v>
      </c>
      <c r="G21" s="245">
        <v>-1.2106678651538458</v>
      </c>
      <c r="H21" s="252" t="s">
        <v>215</v>
      </c>
      <c r="I21" s="139"/>
      <c r="J21" s="126"/>
      <c r="K21" s="91"/>
      <c r="P21" s="11"/>
    </row>
    <row r="22" spans="1:16" ht="15.75">
      <c r="A22" s="95"/>
      <c r="B22" s="98"/>
      <c r="C22" s="258"/>
      <c r="D22" s="259"/>
      <c r="E22" s="259"/>
      <c r="F22" s="259"/>
      <c r="G22" s="259"/>
      <c r="H22" s="252"/>
      <c r="I22" s="139"/>
      <c r="J22" s="126"/>
      <c r="K22" s="91"/>
      <c r="P22" s="11"/>
    </row>
    <row r="23" spans="1:16" ht="15.75">
      <c r="A23" s="72"/>
      <c r="B23" s="96" t="s">
        <v>91</v>
      </c>
      <c r="C23" s="245">
        <v>105.2</v>
      </c>
      <c r="D23" s="245">
        <v>124.7</v>
      </c>
      <c r="E23" s="245">
        <v>168.6</v>
      </c>
      <c r="F23" s="245">
        <v>193.6</v>
      </c>
      <c r="G23" s="245">
        <v>246.9</v>
      </c>
      <c r="H23" s="252" t="s">
        <v>217</v>
      </c>
      <c r="I23" s="139"/>
      <c r="J23" s="126"/>
      <c r="K23" s="91"/>
      <c r="P23" s="11"/>
    </row>
    <row r="24" spans="1:16" ht="15.75">
      <c r="A24" s="100"/>
      <c r="B24" s="98"/>
      <c r="C24" s="258"/>
      <c r="D24" s="259"/>
      <c r="E24" s="259"/>
      <c r="F24" s="259"/>
      <c r="G24" s="260"/>
      <c r="H24" s="252"/>
      <c r="I24" s="139"/>
      <c r="J24" s="126"/>
      <c r="K24" s="91"/>
      <c r="P24" s="11"/>
    </row>
    <row r="25" spans="1:16" ht="15.75">
      <c r="A25" s="72"/>
      <c r="B25" s="98" t="s">
        <v>79</v>
      </c>
      <c r="C25" s="245">
        <v>80.1</v>
      </c>
      <c r="D25" s="245">
        <v>28.8</v>
      </c>
      <c r="E25" s="245">
        <v>99.4</v>
      </c>
      <c r="F25" s="245">
        <v>348.9674</v>
      </c>
      <c r="G25" s="245"/>
      <c r="H25" s="252" t="s">
        <v>186</v>
      </c>
      <c r="I25" s="139"/>
      <c r="J25" s="126"/>
      <c r="K25" s="91"/>
      <c r="P25" s="11"/>
    </row>
    <row r="26" spans="1:16" ht="15.75">
      <c r="A26" s="72"/>
      <c r="B26" s="98"/>
      <c r="C26" s="245">
        <v>80.1</v>
      </c>
      <c r="D26" s="245">
        <v>28.8</v>
      </c>
      <c r="E26" s="245">
        <v>99.4</v>
      </c>
      <c r="F26" s="245">
        <v>348.9674</v>
      </c>
      <c r="G26" s="245"/>
      <c r="H26" s="252" t="s">
        <v>216</v>
      </c>
      <c r="I26" s="139"/>
      <c r="J26" s="126"/>
      <c r="K26" s="91"/>
      <c r="P26" s="11"/>
    </row>
    <row r="27" spans="1:16" ht="15.75">
      <c r="A27" s="72"/>
      <c r="B27" s="98"/>
      <c r="C27" s="245"/>
      <c r="D27" s="245"/>
      <c r="E27" s="245"/>
      <c r="F27" s="245"/>
      <c r="G27" s="245"/>
      <c r="H27" s="125"/>
      <c r="I27" s="139"/>
      <c r="J27" s="126"/>
      <c r="K27" s="91"/>
      <c r="P27" s="11"/>
    </row>
    <row r="28" spans="1:16" ht="15.75">
      <c r="A28" s="72"/>
      <c r="B28" s="98"/>
      <c r="C28" s="245"/>
      <c r="D28" s="245"/>
      <c r="E28" s="245"/>
      <c r="F28" s="245"/>
      <c r="G28" s="245"/>
      <c r="H28" s="125"/>
      <c r="I28" s="139"/>
      <c r="J28" s="126"/>
      <c r="K28" s="91"/>
      <c r="P28" s="11"/>
    </row>
    <row r="29" spans="1:16" ht="15.75">
      <c r="A29" s="72"/>
      <c r="B29" s="98"/>
      <c r="C29" s="245"/>
      <c r="D29" s="245"/>
      <c r="E29" s="245"/>
      <c r="F29" s="245"/>
      <c r="G29" s="245"/>
      <c r="H29" s="125"/>
      <c r="I29" s="139"/>
      <c r="J29" s="126"/>
      <c r="K29" s="91"/>
      <c r="P29" s="11"/>
    </row>
    <row r="30" spans="1:16" ht="15.75">
      <c r="A30" s="72"/>
      <c r="B30" s="97"/>
      <c r="C30" s="245"/>
      <c r="D30" s="245"/>
      <c r="E30" s="245"/>
      <c r="F30" s="245"/>
      <c r="G30" s="245"/>
      <c r="H30" s="125"/>
      <c r="I30" s="139"/>
      <c r="J30" s="126"/>
      <c r="K30" s="91"/>
      <c r="P30" s="11"/>
    </row>
    <row r="31" spans="1:16" ht="16.5" thickBot="1">
      <c r="A31" s="72"/>
      <c r="B31" s="98"/>
      <c r="C31" s="202"/>
      <c r="D31" s="202"/>
      <c r="E31" s="202"/>
      <c r="F31" s="202"/>
      <c r="G31" s="202"/>
      <c r="H31" s="92"/>
      <c r="I31" s="93"/>
      <c r="J31" s="94"/>
      <c r="K31" s="91"/>
      <c r="P31" s="11"/>
    </row>
    <row r="32" spans="1:16" ht="17.25" thickBot="1" thickTop="1">
      <c r="A32" s="72"/>
      <c r="B32" s="102" t="s">
        <v>73</v>
      </c>
      <c r="C32" s="200">
        <v>175.8</v>
      </c>
      <c r="D32" s="200">
        <v>73.6</v>
      </c>
      <c r="E32" s="200">
        <v>-79.3</v>
      </c>
      <c r="F32" s="200">
        <v>143.17665232922505</v>
      </c>
      <c r="G32" s="200">
        <v>-71.4955678651539</v>
      </c>
      <c r="H32" s="86"/>
      <c r="I32" s="138"/>
      <c r="J32" s="87"/>
      <c r="K32" s="88"/>
      <c r="P32" s="11"/>
    </row>
    <row r="33" spans="1:12" ht="16.5" thickTop="1">
      <c r="A33" s="72"/>
      <c r="B33" s="103" t="s">
        <v>48</v>
      </c>
      <c r="C33" s="103"/>
      <c r="D33" s="83"/>
      <c r="E33" s="83"/>
      <c r="F33" s="83"/>
      <c r="G33" s="104"/>
      <c r="H33" s="83"/>
      <c r="I33" s="83"/>
      <c r="J33" s="83"/>
      <c r="K33" s="91"/>
      <c r="L33" s="11"/>
    </row>
    <row r="34" spans="1:12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83"/>
      <c r="K34" s="91"/>
      <c r="L34" s="11"/>
    </row>
    <row r="35" spans="1:12" ht="15.75">
      <c r="A35" s="72"/>
      <c r="B35" s="11" t="s">
        <v>38</v>
      </c>
      <c r="C35" s="268"/>
      <c r="D35" s="268"/>
      <c r="E35" s="268"/>
      <c r="F35" s="268"/>
      <c r="G35" s="268"/>
      <c r="H35" s="83"/>
      <c r="I35" s="83"/>
      <c r="J35" s="83"/>
      <c r="K35" s="91"/>
      <c r="L35" s="11"/>
    </row>
    <row r="36" spans="1:12" ht="15.75">
      <c r="A36" s="72"/>
      <c r="B36" s="11" t="s">
        <v>115</v>
      </c>
      <c r="C36" s="11"/>
      <c r="D36" s="83"/>
      <c r="E36" s="83"/>
      <c r="F36" s="83"/>
      <c r="G36" s="83"/>
      <c r="H36" s="83"/>
      <c r="I36" s="83"/>
      <c r="J36" s="83"/>
      <c r="K36" s="91"/>
      <c r="L36" s="11"/>
    </row>
    <row r="37" spans="1:13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N53"/>
  <sheetViews>
    <sheetView showGridLines="0" defaultGridColor="0" zoomScale="70" zoomScaleNormal="70" colorId="22" workbookViewId="0" topLeftCell="B4">
      <selection activeCell="F13" sqref="F13"/>
    </sheetView>
  </sheetViews>
  <sheetFormatPr defaultColWidth="9.77734375" defaultRowHeight="15"/>
  <cols>
    <col min="1" max="1" width="3.77734375" style="1" customWidth="1"/>
    <col min="2" max="2" width="5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9.75" customHeight="1">
      <c r="A2" s="134"/>
      <c r="B2" s="56"/>
      <c r="C2" s="56"/>
      <c r="D2" s="135"/>
      <c r="E2" s="135"/>
      <c r="F2" s="135"/>
      <c r="G2" s="135"/>
      <c r="H2" s="135"/>
      <c r="I2" s="135"/>
      <c r="J2" s="135"/>
      <c r="L2" s="11"/>
    </row>
    <row r="3" spans="1:12" ht="18">
      <c r="A3" s="3" t="s">
        <v>49</v>
      </c>
      <c r="B3" s="19" t="s">
        <v>99</v>
      </c>
      <c r="C3" s="19"/>
      <c r="L3" s="11"/>
    </row>
    <row r="4" spans="1:12" ht="16.5" thickBot="1">
      <c r="A4" s="3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182</v>
      </c>
      <c r="C6" s="74"/>
      <c r="D6" s="286" t="s">
        <v>3</v>
      </c>
      <c r="E6" s="286"/>
      <c r="F6" s="75"/>
      <c r="G6" s="74"/>
      <c r="H6" s="75"/>
      <c r="I6" s="76"/>
      <c r="J6" s="91"/>
    </row>
    <row r="7" spans="1:10" ht="15.75">
      <c r="A7" s="72"/>
      <c r="B7" s="73" t="s">
        <v>183</v>
      </c>
      <c r="C7" s="32">
        <v>2001</v>
      </c>
      <c r="D7" s="32">
        <v>2002</v>
      </c>
      <c r="E7" s="32">
        <v>2003</v>
      </c>
      <c r="F7" s="32">
        <v>2004</v>
      </c>
      <c r="G7" s="132"/>
      <c r="H7" s="137" t="s">
        <v>72</v>
      </c>
      <c r="I7" s="133"/>
      <c r="J7" s="91"/>
    </row>
    <row r="8" spans="1:10" ht="15.75">
      <c r="A8" s="72"/>
      <c r="B8" s="11" t="s">
        <v>184</v>
      </c>
      <c r="C8" s="78" t="s">
        <v>181</v>
      </c>
      <c r="D8" s="78" t="s">
        <v>181</v>
      </c>
      <c r="E8" s="81" t="s">
        <v>180</v>
      </c>
      <c r="F8" s="81" t="s">
        <v>179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4" ht="17.25" thickBot="1" thickTop="1">
      <c r="A10" s="72"/>
      <c r="B10" s="102" t="s">
        <v>132</v>
      </c>
      <c r="C10" s="200">
        <v>547.3</v>
      </c>
      <c r="D10" s="200">
        <v>1423.7</v>
      </c>
      <c r="E10" s="270">
        <f>1018.4+142</f>
        <v>1160.4</v>
      </c>
      <c r="F10" s="270">
        <f>854.835268466108+46</f>
        <v>900.835268466108</v>
      </c>
      <c r="G10" s="86"/>
      <c r="H10" s="138"/>
      <c r="I10" s="87"/>
      <c r="J10" s="91"/>
      <c r="N10" s="206"/>
    </row>
    <row r="11" spans="1:10" ht="6" customHeight="1" thickTop="1">
      <c r="A11" s="72"/>
      <c r="B11" s="97"/>
      <c r="C11" s="203"/>
      <c r="D11" s="203"/>
      <c r="E11" s="204"/>
      <c r="F11" s="204"/>
      <c r="G11" s="92"/>
      <c r="H11" s="93"/>
      <c r="I11" s="94"/>
      <c r="J11" s="91"/>
    </row>
    <row r="12" spans="1:10" s="168" customFormat="1" ht="16.5" customHeight="1">
      <c r="A12" s="164"/>
      <c r="B12" s="157" t="s">
        <v>124</v>
      </c>
      <c r="C12" s="184">
        <v>441.4206382704569</v>
      </c>
      <c r="D12" s="184">
        <v>-86.7149740255225</v>
      </c>
      <c r="E12" s="184">
        <v>-36.851628310564955</v>
      </c>
      <c r="F12" s="269">
        <f>377.276254215761+79.1</f>
        <v>456.37625421576104</v>
      </c>
      <c r="G12" s="207" t="s">
        <v>155</v>
      </c>
      <c r="H12" s="208"/>
      <c r="I12" s="166"/>
      <c r="J12" s="167"/>
    </row>
    <row r="13" spans="1:10" s="168" customFormat="1" ht="16.5" customHeight="1">
      <c r="A13" s="169"/>
      <c r="B13" s="153" t="s">
        <v>109</v>
      </c>
      <c r="C13" s="184">
        <v>239.10312007165288</v>
      </c>
      <c r="D13" s="184">
        <v>-296.46138142319296</v>
      </c>
      <c r="E13" s="184">
        <v>20.147735716559247</v>
      </c>
      <c r="F13" s="269">
        <f>213.779660610642+79.1</f>
        <v>292.87966061064196</v>
      </c>
      <c r="G13" s="207" t="s">
        <v>156</v>
      </c>
      <c r="H13" s="208"/>
      <c r="I13" s="166"/>
      <c r="J13" s="167"/>
    </row>
    <row r="14" spans="1:10" s="168" customFormat="1" ht="16.5" customHeight="1">
      <c r="A14" s="169"/>
      <c r="B14" s="153" t="s">
        <v>149</v>
      </c>
      <c r="C14" s="184">
        <v>-43.84753079380482</v>
      </c>
      <c r="D14" s="184">
        <v>-55.55304515639712</v>
      </c>
      <c r="E14" s="184">
        <v>22.657098471000005</v>
      </c>
      <c r="F14" s="184">
        <v>-0.9502658202503458</v>
      </c>
      <c r="G14" s="207" t="s">
        <v>176</v>
      </c>
      <c r="H14" s="208"/>
      <c r="I14" s="166"/>
      <c r="J14" s="167"/>
    </row>
    <row r="15" spans="1:10" s="168" customFormat="1" ht="16.5" customHeight="1">
      <c r="A15" s="169"/>
      <c r="B15" s="153" t="s">
        <v>50</v>
      </c>
      <c r="C15" s="185">
        <v>-28.185391430000024</v>
      </c>
      <c r="D15" s="186">
        <v>-2.0644139999999878</v>
      </c>
      <c r="E15" s="186">
        <v>-46.37628664251999</v>
      </c>
      <c r="F15" s="186">
        <v>26.039479999999983</v>
      </c>
      <c r="G15" s="207" t="s">
        <v>157</v>
      </c>
      <c r="H15" s="208"/>
      <c r="I15" s="166"/>
      <c r="J15" s="167"/>
    </row>
    <row r="16" spans="1:10" s="168" customFormat="1" ht="16.5" customHeight="1">
      <c r="A16" s="169"/>
      <c r="B16" s="155" t="s">
        <v>97</v>
      </c>
      <c r="C16" s="184">
        <v>29.937408569999974</v>
      </c>
      <c r="D16" s="184">
        <v>40.64232436100001</v>
      </c>
      <c r="E16" s="184">
        <v>36.12371335748001</v>
      </c>
      <c r="F16" s="184">
        <v>42.639479999999985</v>
      </c>
      <c r="G16" s="207"/>
      <c r="H16" s="208"/>
      <c r="I16" s="166"/>
      <c r="J16" s="167"/>
    </row>
    <row r="17" spans="1:10" s="168" customFormat="1" ht="16.5" customHeight="1">
      <c r="A17" s="169"/>
      <c r="B17" s="153" t="s">
        <v>98</v>
      </c>
      <c r="C17" s="184">
        <v>-58.122800000000005</v>
      </c>
      <c r="D17" s="184">
        <v>-42.70673836099999</v>
      </c>
      <c r="E17" s="184">
        <v>-82.5</v>
      </c>
      <c r="F17" s="184">
        <v>-16.6</v>
      </c>
      <c r="G17" s="207"/>
      <c r="H17" s="208"/>
      <c r="I17" s="166"/>
      <c r="J17" s="167"/>
    </row>
    <row r="18" spans="1:10" s="168" customFormat="1" ht="16.5" customHeight="1">
      <c r="A18" s="169"/>
      <c r="B18" s="155" t="s">
        <v>51</v>
      </c>
      <c r="C18" s="184">
        <v>230.77694001809886</v>
      </c>
      <c r="D18" s="186">
        <v>175.2743466120783</v>
      </c>
      <c r="E18" s="186">
        <v>-83.56259722791471</v>
      </c>
      <c r="F18" s="186">
        <v>-82.34360757673207</v>
      </c>
      <c r="G18" s="207" t="s">
        <v>158</v>
      </c>
      <c r="H18" s="208"/>
      <c r="I18" s="166"/>
      <c r="J18" s="167"/>
    </row>
    <row r="19" spans="1:10" s="168" customFormat="1" ht="16.5" customHeight="1">
      <c r="A19" s="169"/>
      <c r="B19" s="155" t="s">
        <v>97</v>
      </c>
      <c r="C19" s="184">
        <v>324.9</v>
      </c>
      <c r="D19" s="184">
        <v>287.01545000000004</v>
      </c>
      <c r="E19" s="184">
        <v>25.678685</v>
      </c>
      <c r="F19" s="184">
        <v>40.21</v>
      </c>
      <c r="G19" s="207"/>
      <c r="H19" s="208"/>
      <c r="I19" s="166"/>
      <c r="J19" s="167"/>
    </row>
    <row r="20" spans="1:10" s="168" customFormat="1" ht="16.5" customHeight="1">
      <c r="A20" s="169"/>
      <c r="B20" s="153" t="s">
        <v>98</v>
      </c>
      <c r="C20" s="184">
        <v>-94.12305998190116</v>
      </c>
      <c r="D20" s="184">
        <v>-111.74110338792174</v>
      </c>
      <c r="E20" s="184">
        <v>-109.24128222791471</v>
      </c>
      <c r="F20" s="184">
        <v>-122.55360757673206</v>
      </c>
      <c r="G20" s="207" t="s">
        <v>159</v>
      </c>
      <c r="H20" s="208"/>
      <c r="I20" s="166"/>
      <c r="J20" s="167"/>
    </row>
    <row r="21" spans="1:10" s="168" customFormat="1" ht="16.5" customHeight="1">
      <c r="A21" s="169"/>
      <c r="B21" s="153" t="s">
        <v>110</v>
      </c>
      <c r="C21" s="184">
        <v>43.573500404509986</v>
      </c>
      <c r="D21" s="184">
        <v>92.08951994198924</v>
      </c>
      <c r="E21" s="184">
        <v>50.282421372310466</v>
      </c>
      <c r="F21" s="184">
        <v>220.75098700210077</v>
      </c>
      <c r="G21" s="207"/>
      <c r="H21" s="208"/>
      <c r="I21" s="166"/>
      <c r="J21" s="167"/>
    </row>
    <row r="22" spans="1:10" s="168" customFormat="1" ht="16.5" customHeight="1">
      <c r="A22" s="169"/>
      <c r="B22" s="155"/>
      <c r="C22" s="189"/>
      <c r="D22" s="189"/>
      <c r="E22" s="189"/>
      <c r="F22" s="189"/>
      <c r="G22" s="207"/>
      <c r="H22" s="208"/>
      <c r="I22" s="166"/>
      <c r="J22" s="167"/>
    </row>
    <row r="23" spans="1:10" s="168" customFormat="1" ht="16.5" customHeight="1">
      <c r="A23" s="169"/>
      <c r="B23" s="261" t="s">
        <v>100</v>
      </c>
      <c r="C23" s="192"/>
      <c r="D23" s="192"/>
      <c r="E23" s="192"/>
      <c r="F23" s="192"/>
      <c r="G23" s="207"/>
      <c r="H23" s="208"/>
      <c r="I23" s="166"/>
      <c r="J23" s="167"/>
    </row>
    <row r="24" spans="1:10" s="168" customFormat="1" ht="16.5" customHeight="1">
      <c r="A24" s="169"/>
      <c r="B24" s="158" t="s">
        <v>121</v>
      </c>
      <c r="C24" s="184">
        <v>66.4286999999998</v>
      </c>
      <c r="D24" s="184">
        <v>51.336699999999965</v>
      </c>
      <c r="E24" s="184">
        <v>35.82907976199999</v>
      </c>
      <c r="F24" s="184">
        <v>44.245</v>
      </c>
      <c r="G24" s="207" t="s">
        <v>160</v>
      </c>
      <c r="H24" s="208"/>
      <c r="I24" s="166"/>
      <c r="J24" s="167"/>
    </row>
    <row r="25" spans="1:10" s="168" customFormat="1" ht="16.5" customHeight="1">
      <c r="A25" s="169"/>
      <c r="B25" s="158" t="s">
        <v>111</v>
      </c>
      <c r="C25" s="184">
        <v>-329.9387270196946</v>
      </c>
      <c r="D25" s="184">
        <v>162.43847563884208</v>
      </c>
      <c r="E25" s="269">
        <f>41.8239063871326-142</f>
        <v>-100.17609361286739</v>
      </c>
      <c r="F25" s="269">
        <f>-69.9795526413661+170-131</f>
        <v>-30.979552641366098</v>
      </c>
      <c r="G25" s="207"/>
      <c r="H25" s="208"/>
      <c r="I25" s="166"/>
      <c r="J25" s="167"/>
    </row>
    <row r="26" spans="1:10" s="168" customFormat="1" ht="16.5" customHeight="1">
      <c r="A26" s="169"/>
      <c r="C26" s="185"/>
      <c r="D26" s="189"/>
      <c r="E26" s="189"/>
      <c r="F26" s="189"/>
      <c r="G26" s="207"/>
      <c r="H26" s="208"/>
      <c r="I26" s="166"/>
      <c r="J26" s="167"/>
    </row>
    <row r="27" spans="1:10" s="168" customFormat="1" ht="16.5" customHeight="1">
      <c r="A27" s="169"/>
      <c r="B27" s="168" t="s">
        <v>52</v>
      </c>
      <c r="C27" s="184">
        <v>10.886262094486902</v>
      </c>
      <c r="D27" s="184">
        <v>60.00544197185327</v>
      </c>
      <c r="E27" s="184">
        <v>55.19358978061007</v>
      </c>
      <c r="F27" s="184">
        <v>74.06165191037195</v>
      </c>
      <c r="G27" s="207" t="s">
        <v>161</v>
      </c>
      <c r="H27" s="208"/>
      <c r="I27" s="171"/>
      <c r="J27" s="167"/>
    </row>
    <row r="28" spans="1:10" s="168" customFormat="1" ht="16.5" customHeight="1">
      <c r="A28" s="169"/>
      <c r="B28" s="158" t="s">
        <v>150</v>
      </c>
      <c r="C28" s="188">
        <v>4.070644324673282</v>
      </c>
      <c r="D28" s="188">
        <v>-21.14916287462517</v>
      </c>
      <c r="E28" s="188">
        <v>-43.36181195359569</v>
      </c>
      <c r="F28" s="188">
        <v>-102.46814298932408</v>
      </c>
      <c r="G28" s="207" t="s">
        <v>162</v>
      </c>
      <c r="H28" s="208"/>
      <c r="I28" s="166"/>
      <c r="J28" s="167"/>
    </row>
    <row r="29" spans="1:10" s="168" customFormat="1" ht="16.5" customHeight="1">
      <c r="A29" s="169"/>
      <c r="B29" s="159" t="s">
        <v>53</v>
      </c>
      <c r="C29" s="194">
        <v>0</v>
      </c>
      <c r="D29" s="194">
        <v>0</v>
      </c>
      <c r="E29" s="194">
        <v>0</v>
      </c>
      <c r="F29" s="194">
        <v>0</v>
      </c>
      <c r="G29" s="207" t="s">
        <v>163</v>
      </c>
      <c r="H29" s="208"/>
      <c r="I29" s="166"/>
      <c r="J29" s="167"/>
    </row>
    <row r="30" spans="1:10" s="168" customFormat="1" ht="16.5" customHeight="1">
      <c r="A30" s="169"/>
      <c r="C30" s="185"/>
      <c r="D30" s="185"/>
      <c r="E30" s="185"/>
      <c r="F30" s="185"/>
      <c r="G30" s="207"/>
      <c r="H30" s="208"/>
      <c r="I30" s="166"/>
      <c r="J30" s="167"/>
    </row>
    <row r="31" spans="1:10" s="168" customFormat="1" ht="16.5" customHeight="1">
      <c r="A31" s="169"/>
      <c r="B31" s="158" t="s">
        <v>133</v>
      </c>
      <c r="C31" s="184">
        <v>-166.89351559581928</v>
      </c>
      <c r="D31" s="184">
        <v>-102.43534420983686</v>
      </c>
      <c r="E31" s="184">
        <v>245.09443436301</v>
      </c>
      <c r="F31" s="184">
        <v>-213.19344081539066</v>
      </c>
      <c r="G31" s="207"/>
      <c r="H31" s="208"/>
      <c r="I31" s="166"/>
      <c r="J31" s="167"/>
    </row>
    <row r="32" spans="1:10" s="168" customFormat="1" ht="16.5" customHeight="1">
      <c r="A32" s="169"/>
      <c r="B32" s="158" t="s">
        <v>129</v>
      </c>
      <c r="C32" s="184">
        <v>0</v>
      </c>
      <c r="D32" s="184">
        <v>0</v>
      </c>
      <c r="E32" s="184">
        <v>0</v>
      </c>
      <c r="F32" s="184">
        <v>0</v>
      </c>
      <c r="G32" s="207"/>
      <c r="H32" s="208"/>
      <c r="I32" s="166"/>
      <c r="J32" s="167"/>
    </row>
    <row r="33" spans="1:10" s="168" customFormat="1" ht="16.5" customHeight="1">
      <c r="A33" s="169"/>
      <c r="B33" s="158" t="s">
        <v>130</v>
      </c>
      <c r="C33" s="188">
        <v>0.12</v>
      </c>
      <c r="D33" s="188">
        <v>0.04999999999999982</v>
      </c>
      <c r="E33" s="188">
        <v>0</v>
      </c>
      <c r="F33" s="188">
        <v>0</v>
      </c>
      <c r="G33" s="207"/>
      <c r="H33" s="208"/>
      <c r="I33" s="166"/>
      <c r="J33" s="167"/>
    </row>
    <row r="34" spans="1:10" s="168" customFormat="1" ht="16.5" customHeight="1">
      <c r="A34" s="169"/>
      <c r="C34" s="189"/>
      <c r="D34" s="189"/>
      <c r="E34" s="189"/>
      <c r="F34" s="189"/>
      <c r="G34" s="207"/>
      <c r="H34" s="208"/>
      <c r="I34" s="166"/>
      <c r="J34" s="167"/>
    </row>
    <row r="35" spans="1:10" s="168" customFormat="1" ht="16.5" customHeight="1">
      <c r="A35" s="169"/>
      <c r="B35" s="180" t="s">
        <v>122</v>
      </c>
      <c r="C35" s="192"/>
      <c r="D35" s="192"/>
      <c r="E35" s="192"/>
      <c r="F35" s="192"/>
      <c r="G35" s="207"/>
      <c r="H35" s="208"/>
      <c r="I35" s="166"/>
      <c r="J35" s="167"/>
    </row>
    <row r="36" spans="1:10" s="168" customFormat="1" ht="16.5" customHeight="1">
      <c r="A36" s="169"/>
      <c r="B36" s="172" t="s">
        <v>134</v>
      </c>
      <c r="C36" s="184">
        <v>-10.690379737559851</v>
      </c>
      <c r="D36" s="184">
        <v>59.23779140028728</v>
      </c>
      <c r="E36" s="184">
        <v>-38.02910419259183</v>
      </c>
      <c r="F36" s="269">
        <f>39.5897578538386-170+131-46</f>
        <v>-45.41024214616141</v>
      </c>
      <c r="G36" s="207"/>
      <c r="H36" s="208"/>
      <c r="I36" s="166"/>
      <c r="J36" s="167"/>
    </row>
    <row r="37" spans="1:10" s="168" customFormat="1" ht="16.5" customHeight="1">
      <c r="A37" s="169"/>
      <c r="B37" s="158" t="s">
        <v>120</v>
      </c>
      <c r="C37" s="184"/>
      <c r="D37" s="184"/>
      <c r="E37" s="184"/>
      <c r="F37" s="184"/>
      <c r="G37" s="207"/>
      <c r="H37" s="208"/>
      <c r="I37" s="166"/>
      <c r="J37" s="167"/>
    </row>
    <row r="38" spans="1:10" s="168" customFormat="1" ht="16.5" customHeight="1" thickBot="1">
      <c r="A38" s="169"/>
      <c r="B38" s="158"/>
      <c r="C38" s="192"/>
      <c r="D38" s="192"/>
      <c r="E38" s="192"/>
      <c r="F38" s="192"/>
      <c r="G38" s="209"/>
      <c r="H38" s="210"/>
      <c r="I38" s="158"/>
      <c r="J38" s="167"/>
    </row>
    <row r="39" spans="1:10" s="168" customFormat="1" ht="16.5" customHeight="1" thickBot="1" thickTop="1">
      <c r="A39" s="169"/>
      <c r="B39" s="102" t="s">
        <v>123</v>
      </c>
      <c r="C39" s="196">
        <v>562.703622336543</v>
      </c>
      <c r="D39" s="196">
        <v>1546.468927900998</v>
      </c>
      <c r="E39" s="196">
        <v>1278.098465836</v>
      </c>
      <c r="F39" s="276">
        <f>1004.366796+79.1</f>
        <v>1083.466796</v>
      </c>
      <c r="G39" s="211"/>
      <c r="H39" s="212"/>
      <c r="I39" s="175"/>
      <c r="J39" s="167"/>
    </row>
    <row r="40" spans="1:10" s="168" customFormat="1" ht="9" customHeight="1" thickBot="1" thickTop="1">
      <c r="A40" s="169"/>
      <c r="B40" s="160"/>
      <c r="C40" s="178"/>
      <c r="D40" s="178"/>
      <c r="E40" s="178"/>
      <c r="F40" s="178"/>
      <c r="G40" s="178"/>
      <c r="H40" s="178"/>
      <c r="I40" s="178"/>
      <c r="J40" s="167"/>
    </row>
    <row r="41" spans="1:12" ht="20.25" thickBot="1" thickTop="1">
      <c r="A41" s="72"/>
      <c r="B41" s="127" t="s">
        <v>131</v>
      </c>
      <c r="C41" s="128"/>
      <c r="D41" s="128"/>
      <c r="E41" s="128"/>
      <c r="F41" s="128"/>
      <c r="G41" s="128"/>
      <c r="H41" s="128"/>
      <c r="I41" s="129"/>
      <c r="J41" s="91"/>
      <c r="L41" s="11"/>
    </row>
    <row r="42" spans="1:12" ht="8.25" customHeight="1" thickTop="1">
      <c r="A42" s="72"/>
      <c r="B42" s="111"/>
      <c r="C42" s="111"/>
      <c r="D42" s="110"/>
      <c r="E42" s="110"/>
      <c r="F42" s="110"/>
      <c r="G42" s="110"/>
      <c r="H42" s="110"/>
      <c r="I42" s="110"/>
      <c r="J42" s="91"/>
      <c r="L42" s="11"/>
    </row>
    <row r="43" spans="1:12" ht="15.75">
      <c r="A43" s="72"/>
      <c r="B43" s="11" t="s">
        <v>54</v>
      </c>
      <c r="C43" s="11"/>
      <c r="D43" s="83"/>
      <c r="E43" s="83"/>
      <c r="F43" s="11" t="s">
        <v>55</v>
      </c>
      <c r="G43" s="83"/>
      <c r="H43" s="83"/>
      <c r="I43" s="83"/>
      <c r="J43" s="91"/>
      <c r="L43" s="11"/>
    </row>
    <row r="44" spans="1:12" ht="15.75">
      <c r="A44" s="72"/>
      <c r="B44" s="11" t="s">
        <v>125</v>
      </c>
      <c r="C44" s="11"/>
      <c r="D44" s="83"/>
      <c r="E44" s="83"/>
      <c r="F44" s="11" t="s">
        <v>126</v>
      </c>
      <c r="G44" s="83"/>
      <c r="H44" s="83"/>
      <c r="I44" s="83"/>
      <c r="J44" s="91"/>
      <c r="L44" s="11"/>
    </row>
    <row r="45" spans="1:12" ht="15.75">
      <c r="A45" s="72"/>
      <c r="B45" s="11" t="s">
        <v>127</v>
      </c>
      <c r="C45" s="11"/>
      <c r="D45" s="83"/>
      <c r="E45" s="83"/>
      <c r="F45" s="11" t="s">
        <v>128</v>
      </c>
      <c r="G45" s="83"/>
      <c r="H45" s="83"/>
      <c r="I45" s="83"/>
      <c r="J45" s="91"/>
      <c r="L45" s="11"/>
    </row>
    <row r="46" spans="1:12" ht="9.75" customHeight="1" thickBot="1">
      <c r="A46" s="105"/>
      <c r="B46" s="65"/>
      <c r="C46" s="65"/>
      <c r="D46" s="106"/>
      <c r="E46" s="106"/>
      <c r="F46" s="106"/>
      <c r="G46" s="106"/>
      <c r="H46" s="106"/>
      <c r="I46" s="106"/>
      <c r="J46" s="107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7" ht="15">
      <c r="C48" s="265"/>
      <c r="D48" s="265"/>
      <c r="E48" s="265"/>
      <c r="F48" s="265"/>
      <c r="G48" s="56"/>
    </row>
    <row r="49" spans="3:7" ht="15">
      <c r="C49" s="264"/>
      <c r="D49" s="264"/>
      <c r="E49" s="264"/>
      <c r="F49" s="264"/>
      <c r="G49" s="56"/>
    </row>
    <row r="50" spans="3:7" ht="15">
      <c r="C50" s="265"/>
      <c r="D50" s="265"/>
      <c r="E50" s="265"/>
      <c r="F50" s="265"/>
      <c r="G50" s="56"/>
    </row>
    <row r="51" spans="3:7" ht="15">
      <c r="C51" s="56"/>
      <c r="D51" s="56"/>
      <c r="E51" s="56"/>
      <c r="F51" s="56"/>
      <c r="G51" s="56"/>
    </row>
    <row r="52" spans="3:7" ht="15">
      <c r="C52" s="56"/>
      <c r="D52" s="56"/>
      <c r="E52" s="56"/>
      <c r="F52" s="56"/>
      <c r="G52" s="56"/>
    </row>
    <row r="53" spans="3:7" ht="15">
      <c r="C53" s="56"/>
      <c r="D53" s="56"/>
      <c r="E53" s="56"/>
      <c r="F53" s="56"/>
      <c r="G53" s="56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Q56"/>
  <sheetViews>
    <sheetView showGridLines="0" defaultGridColor="0" zoomScale="70" zoomScaleNormal="70" colorId="22" workbookViewId="0" topLeftCell="A1">
      <selection activeCell="F11" sqref="F1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18">
      <c r="A1" s="3" t="s">
        <v>49</v>
      </c>
      <c r="B1" s="19" t="s">
        <v>101</v>
      </c>
      <c r="C1" s="19"/>
      <c r="L1" s="11"/>
    </row>
    <row r="2" spans="1:12" ht="18">
      <c r="A2" s="3"/>
      <c r="B2" s="19" t="s">
        <v>102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73" t="s">
        <v>182</v>
      </c>
      <c r="C5" s="74"/>
      <c r="D5" s="286" t="s">
        <v>3</v>
      </c>
      <c r="E5" s="286"/>
      <c r="F5" s="76"/>
      <c r="G5" s="75"/>
      <c r="H5" s="75"/>
      <c r="I5" s="76"/>
      <c r="J5" s="91"/>
    </row>
    <row r="6" spans="1:10" ht="15.75">
      <c r="A6" s="72"/>
      <c r="B6" s="73" t="s">
        <v>183</v>
      </c>
      <c r="C6" s="32">
        <v>2001</v>
      </c>
      <c r="D6" s="32">
        <v>2002</v>
      </c>
      <c r="E6" s="32">
        <v>2003</v>
      </c>
      <c r="F6" s="32">
        <v>2004</v>
      </c>
      <c r="G6" s="137"/>
      <c r="H6" s="137" t="s">
        <v>72</v>
      </c>
      <c r="I6" s="133"/>
      <c r="J6" s="91"/>
    </row>
    <row r="7" spans="1:10" ht="15.75">
      <c r="A7" s="72"/>
      <c r="B7" s="11" t="s">
        <v>184</v>
      </c>
      <c r="C7" s="78" t="s">
        <v>181</v>
      </c>
      <c r="D7" s="78" t="s">
        <v>181</v>
      </c>
      <c r="E7" s="81" t="s">
        <v>180</v>
      </c>
      <c r="F7" s="262" t="s">
        <v>179</v>
      </c>
      <c r="G7" s="82"/>
      <c r="H7" s="82"/>
      <c r="I7" s="80"/>
      <c r="J7" s="91"/>
    </row>
    <row r="8" spans="1:10" ht="10.5" customHeight="1" thickBot="1">
      <c r="A8" s="72"/>
      <c r="B8" s="83"/>
      <c r="C8" s="31"/>
      <c r="D8" s="31"/>
      <c r="E8" s="31"/>
      <c r="F8" s="154"/>
      <c r="G8" s="136"/>
      <c r="H8" s="136"/>
      <c r="I8" s="109"/>
      <c r="J8" s="91"/>
    </row>
    <row r="9" spans="1:17" ht="17.25" thickBot="1" thickTop="1">
      <c r="A9" s="72"/>
      <c r="B9" s="102" t="s">
        <v>147</v>
      </c>
      <c r="C9" s="200">
        <v>728.5</v>
      </c>
      <c r="D9" s="200">
        <v>1334.9</v>
      </c>
      <c r="E9" s="270">
        <f>926.4+142</f>
        <v>1068.4</v>
      </c>
      <c r="F9" s="270">
        <f>1084.32337796799+46</f>
        <v>1130.32337796799</v>
      </c>
      <c r="G9" s="86"/>
      <c r="H9" s="138"/>
      <c r="I9" s="87"/>
      <c r="J9" s="91"/>
      <c r="N9" s="206"/>
      <c r="O9" s="206"/>
      <c r="P9" s="206"/>
      <c r="Q9" s="206"/>
    </row>
    <row r="10" spans="1:17" ht="6" customHeight="1" thickTop="1">
      <c r="A10" s="72"/>
      <c r="B10" s="97"/>
      <c r="C10" s="202"/>
      <c r="D10" s="203"/>
      <c r="E10" s="203"/>
      <c r="F10" s="204"/>
      <c r="G10" s="92"/>
      <c r="H10" s="93"/>
      <c r="I10" s="94"/>
      <c r="J10" s="91"/>
      <c r="N10" s="206"/>
      <c r="O10" s="206"/>
      <c r="P10" s="206"/>
      <c r="Q10" s="206"/>
    </row>
    <row r="11" spans="1:17" s="168" customFormat="1" ht="16.5" customHeight="1">
      <c r="A11" s="164"/>
      <c r="B11" s="157" t="s">
        <v>124</v>
      </c>
      <c r="C11" s="184">
        <v>280.22301294400665</v>
      </c>
      <c r="D11" s="184">
        <v>-81.78983405520006</v>
      </c>
      <c r="E11" s="184">
        <v>162.06453708312426</v>
      </c>
      <c r="F11" s="269">
        <f>346.925456701631+79.1</f>
        <v>426.025456701631</v>
      </c>
      <c r="G11" s="243" t="s">
        <v>155</v>
      </c>
      <c r="H11" s="165"/>
      <c r="I11" s="166"/>
      <c r="J11" s="167"/>
      <c r="N11" s="206"/>
      <c r="O11" s="206"/>
      <c r="P11" s="206"/>
      <c r="Q11" s="206"/>
    </row>
    <row r="12" spans="1:17" s="168" customFormat="1" ht="16.5" customHeight="1">
      <c r="A12" s="169"/>
      <c r="B12" s="153" t="s">
        <v>109</v>
      </c>
      <c r="C12" s="184">
        <v>184.6544679841259</v>
      </c>
      <c r="D12" s="184">
        <v>-336.12956328533</v>
      </c>
      <c r="E12" s="184">
        <v>43.236259370276684</v>
      </c>
      <c r="F12" s="269">
        <f>180.933622605676+79.1</f>
        <v>260.033622605676</v>
      </c>
      <c r="G12" s="243" t="s">
        <v>156</v>
      </c>
      <c r="H12" s="165"/>
      <c r="I12" s="166"/>
      <c r="J12" s="167"/>
      <c r="N12" s="206"/>
      <c r="O12" s="206"/>
      <c r="P12" s="206"/>
      <c r="Q12" s="206"/>
    </row>
    <row r="13" spans="1:17" s="168" customFormat="1" ht="16.5" customHeight="1">
      <c r="A13" s="169"/>
      <c r="B13" s="153" t="s">
        <v>149</v>
      </c>
      <c r="C13" s="184">
        <v>-52.10844915409896</v>
      </c>
      <c r="D13" s="184">
        <v>-63.67428459721213</v>
      </c>
      <c r="E13" s="184">
        <v>1.174109471000003</v>
      </c>
      <c r="F13" s="184">
        <v>-14.578</v>
      </c>
      <c r="G13" s="243" t="s">
        <v>164</v>
      </c>
      <c r="H13" s="165"/>
      <c r="I13" s="166"/>
      <c r="J13" s="167"/>
      <c r="N13" s="206"/>
      <c r="O13" s="206"/>
      <c r="P13" s="206"/>
      <c r="Q13" s="206"/>
    </row>
    <row r="14" spans="1:17" s="168" customFormat="1" ht="16.5" customHeight="1">
      <c r="A14" s="169"/>
      <c r="B14" s="153" t="s">
        <v>50</v>
      </c>
      <c r="C14" s="184">
        <v>-83.00178243</v>
      </c>
      <c r="D14" s="185">
        <v>82.75368700000001</v>
      </c>
      <c r="E14" s="186">
        <v>188.17703335748</v>
      </c>
      <c r="F14" s="187">
        <v>83.45936999999992</v>
      </c>
      <c r="G14" s="243" t="s">
        <v>165</v>
      </c>
      <c r="H14" s="165"/>
      <c r="I14" s="166"/>
      <c r="J14" s="167"/>
      <c r="N14" s="206"/>
      <c r="O14" s="206"/>
      <c r="P14" s="206"/>
      <c r="Q14" s="206"/>
    </row>
    <row r="15" spans="1:17" s="168" customFormat="1" ht="16.5" customHeight="1">
      <c r="A15" s="169"/>
      <c r="B15" s="155" t="s">
        <v>97</v>
      </c>
      <c r="C15" s="184">
        <v>1374.587869</v>
      </c>
      <c r="D15" s="184">
        <v>1849.7227899999998</v>
      </c>
      <c r="E15" s="184">
        <v>2398.953837</v>
      </c>
      <c r="F15" s="184">
        <v>2720.3711769999995</v>
      </c>
      <c r="G15" s="243" t="s">
        <v>166</v>
      </c>
      <c r="H15" s="165"/>
      <c r="I15" s="166"/>
      <c r="J15" s="167"/>
      <c r="N15" s="206"/>
      <c r="O15" s="206"/>
      <c r="P15" s="206"/>
      <c r="Q15" s="206"/>
    </row>
    <row r="16" spans="1:17" s="168" customFormat="1" ht="16.5" customHeight="1">
      <c r="A16" s="169"/>
      <c r="B16" s="153" t="s">
        <v>98</v>
      </c>
      <c r="C16" s="184">
        <v>-1457.58965143</v>
      </c>
      <c r="D16" s="184">
        <v>-1766.9691029999997</v>
      </c>
      <c r="E16" s="184">
        <v>-2210.77680364252</v>
      </c>
      <c r="F16" s="184">
        <v>-2636.9118069999995</v>
      </c>
      <c r="G16" s="243"/>
      <c r="H16" s="165"/>
      <c r="I16" s="166"/>
      <c r="J16" s="167"/>
      <c r="N16" s="206"/>
      <c r="O16" s="206"/>
      <c r="P16" s="206"/>
      <c r="Q16" s="206"/>
    </row>
    <row r="17" spans="1:17" s="168" customFormat="1" ht="16.5" customHeight="1">
      <c r="A17" s="169"/>
      <c r="B17" s="155" t="s">
        <v>51</v>
      </c>
      <c r="C17" s="184">
        <v>199.4659581512248</v>
      </c>
      <c r="D17" s="185">
        <v>154.29650681869782</v>
      </c>
      <c r="E17" s="186">
        <v>-109.33681778895334</v>
      </c>
      <c r="F17" s="187">
        <v>-113.29966669956136</v>
      </c>
      <c r="G17" s="243" t="s">
        <v>167</v>
      </c>
      <c r="H17" s="165"/>
      <c r="I17" s="166"/>
      <c r="J17" s="167"/>
      <c r="N17" s="206"/>
      <c r="O17" s="206"/>
      <c r="P17" s="206"/>
      <c r="Q17" s="206"/>
    </row>
    <row r="18" spans="1:17" s="168" customFormat="1" ht="16.5" customHeight="1">
      <c r="A18" s="169"/>
      <c r="B18" s="155" t="s">
        <v>97</v>
      </c>
      <c r="C18" s="184">
        <v>281.8</v>
      </c>
      <c r="D18" s="184">
        <v>245.31545</v>
      </c>
      <c r="E18" s="184">
        <v>-0.3000000000000007</v>
      </c>
      <c r="F18" s="184">
        <v>1.11</v>
      </c>
      <c r="G18" s="243"/>
      <c r="H18" s="165"/>
      <c r="I18" s="166"/>
      <c r="J18" s="167"/>
      <c r="N18" s="206"/>
      <c r="O18" s="206"/>
      <c r="P18" s="206"/>
      <c r="Q18" s="206"/>
    </row>
    <row r="19" spans="1:17" s="168" customFormat="1" ht="16.5" customHeight="1">
      <c r="A19" s="169"/>
      <c r="B19" s="153" t="s">
        <v>98</v>
      </c>
      <c r="C19" s="184">
        <v>-82.33404184877517</v>
      </c>
      <c r="D19" s="184">
        <v>-91.0189431813022</v>
      </c>
      <c r="E19" s="184">
        <v>-109.03681778895334</v>
      </c>
      <c r="F19" s="184">
        <v>-114.40966669956134</v>
      </c>
      <c r="G19" s="243" t="s">
        <v>168</v>
      </c>
      <c r="H19" s="165"/>
      <c r="I19" s="166"/>
      <c r="J19" s="167"/>
      <c r="N19" s="206"/>
      <c r="O19" s="206"/>
      <c r="P19" s="206"/>
      <c r="Q19" s="206"/>
    </row>
    <row r="20" spans="1:17" s="168" customFormat="1" ht="16.5" customHeight="1">
      <c r="A20" s="169"/>
      <c r="B20" s="153" t="s">
        <v>110</v>
      </c>
      <c r="C20" s="184">
        <v>31.21281839275491</v>
      </c>
      <c r="D20" s="184">
        <v>80.96382000864423</v>
      </c>
      <c r="E20" s="184">
        <v>38.81395267332091</v>
      </c>
      <c r="F20" s="184">
        <v>210.41013079551698</v>
      </c>
      <c r="G20" s="243"/>
      <c r="H20" s="165"/>
      <c r="I20" s="166"/>
      <c r="J20" s="167"/>
      <c r="N20" s="206"/>
      <c r="O20" s="206"/>
      <c r="P20" s="206"/>
      <c r="Q20" s="206"/>
    </row>
    <row r="21" spans="1:17" s="168" customFormat="1" ht="16.5" customHeight="1">
      <c r="A21" s="169"/>
      <c r="B21" s="153"/>
      <c r="C21" s="188"/>
      <c r="D21" s="189"/>
      <c r="E21" s="189"/>
      <c r="F21" s="190"/>
      <c r="G21" s="243"/>
      <c r="H21" s="165"/>
      <c r="I21" s="166"/>
      <c r="J21" s="167"/>
      <c r="N21" s="206"/>
      <c r="O21" s="206"/>
      <c r="P21" s="206"/>
      <c r="Q21" s="206"/>
    </row>
    <row r="22" spans="1:17" s="168" customFormat="1" ht="16.5" customHeight="1">
      <c r="A22" s="169"/>
      <c r="B22" s="157" t="s">
        <v>100</v>
      </c>
      <c r="C22" s="191"/>
      <c r="D22" s="192"/>
      <c r="E22" s="192"/>
      <c r="F22" s="193"/>
      <c r="G22" s="243"/>
      <c r="H22" s="165"/>
      <c r="I22" s="166"/>
      <c r="J22" s="167"/>
      <c r="N22" s="206"/>
      <c r="O22" s="206"/>
      <c r="P22" s="206"/>
      <c r="Q22" s="206"/>
    </row>
    <row r="23" spans="1:17" s="168" customFormat="1" ht="16.5" customHeight="1">
      <c r="A23" s="169"/>
      <c r="B23" s="158" t="s">
        <v>121</v>
      </c>
      <c r="C23" s="184">
        <v>66.4286999999998</v>
      </c>
      <c r="D23" s="184">
        <v>51.336699999999965</v>
      </c>
      <c r="E23" s="184">
        <v>35.82907976199999</v>
      </c>
      <c r="F23" s="184">
        <v>44.245</v>
      </c>
      <c r="G23" s="243" t="s">
        <v>160</v>
      </c>
      <c r="H23" s="165"/>
      <c r="I23" s="166"/>
      <c r="J23" s="167"/>
      <c r="N23" s="206"/>
      <c r="O23" s="206"/>
      <c r="P23" s="206"/>
      <c r="Q23" s="206"/>
    </row>
    <row r="24" spans="1:17" s="168" customFormat="1" ht="16.5" customHeight="1">
      <c r="A24" s="169"/>
      <c r="B24" s="158" t="s">
        <v>111</v>
      </c>
      <c r="C24" s="184">
        <v>-308.91872428984743</v>
      </c>
      <c r="D24" s="184">
        <v>176.3159814102715</v>
      </c>
      <c r="E24" s="269">
        <f>33.1603910152673-142</f>
        <v>-108.8396089847327</v>
      </c>
      <c r="F24" s="269">
        <f>-71.2764996596831+170-131</f>
        <v>-32.2764996596831</v>
      </c>
      <c r="G24" s="243"/>
      <c r="H24" s="165"/>
      <c r="I24" s="166"/>
      <c r="J24" s="167"/>
      <c r="N24" s="206"/>
      <c r="O24" s="206"/>
      <c r="P24" s="206"/>
      <c r="Q24" s="206"/>
    </row>
    <row r="25" spans="1:17" s="168" customFormat="1" ht="16.5" customHeight="1">
      <c r="A25" s="169"/>
      <c r="C25" s="184"/>
      <c r="D25" s="185"/>
      <c r="E25" s="189"/>
      <c r="F25" s="190"/>
      <c r="G25" s="243"/>
      <c r="H25" s="165"/>
      <c r="I25" s="166"/>
      <c r="J25" s="167"/>
      <c r="N25" s="206"/>
      <c r="O25" s="206"/>
      <c r="P25" s="206"/>
      <c r="Q25" s="206"/>
    </row>
    <row r="26" spans="1:17" s="168" customFormat="1" ht="16.5" customHeight="1">
      <c r="A26" s="169"/>
      <c r="B26" s="168" t="s">
        <v>52</v>
      </c>
      <c r="C26" s="184">
        <v>8.97287386186619</v>
      </c>
      <c r="D26" s="184">
        <v>59.37096923433235</v>
      </c>
      <c r="E26" s="184">
        <v>55.276438883822976</v>
      </c>
      <c r="F26" s="184">
        <v>75.66256891844071</v>
      </c>
      <c r="G26" s="243" t="s">
        <v>161</v>
      </c>
      <c r="H26" s="170"/>
      <c r="I26" s="171"/>
      <c r="J26" s="167"/>
      <c r="N26" s="206"/>
      <c r="O26" s="206"/>
      <c r="P26" s="206"/>
      <c r="Q26" s="206"/>
    </row>
    <row r="27" spans="1:17" s="168" customFormat="1" ht="16.5" customHeight="1">
      <c r="A27" s="169"/>
      <c r="B27" s="158" t="s">
        <v>150</v>
      </c>
      <c r="C27" s="188">
        <v>3.8350822957788466</v>
      </c>
      <c r="D27" s="188">
        <v>-23.30251242848513</v>
      </c>
      <c r="E27" s="188">
        <v>-48.42082297905489</v>
      </c>
      <c r="F27" s="188">
        <v>-114.70074942429483</v>
      </c>
      <c r="G27" s="243" t="s">
        <v>162</v>
      </c>
      <c r="H27" s="165"/>
      <c r="I27" s="166"/>
      <c r="J27" s="167"/>
      <c r="N27" s="206"/>
      <c r="O27" s="206"/>
      <c r="P27" s="206"/>
      <c r="Q27" s="206"/>
    </row>
    <row r="28" spans="1:17" s="168" customFormat="1" ht="16.5" customHeight="1">
      <c r="A28" s="169"/>
      <c r="B28" s="159" t="s">
        <v>53</v>
      </c>
      <c r="C28" s="194">
        <v>0</v>
      </c>
      <c r="D28" s="194">
        <v>0</v>
      </c>
      <c r="E28" s="194">
        <v>0</v>
      </c>
      <c r="F28" s="194">
        <v>0</v>
      </c>
      <c r="G28" s="243" t="s">
        <v>163</v>
      </c>
      <c r="H28" s="165"/>
      <c r="I28" s="166"/>
      <c r="J28" s="167"/>
      <c r="N28" s="206"/>
      <c r="O28" s="206"/>
      <c r="P28" s="206"/>
      <c r="Q28" s="206"/>
    </row>
    <row r="29" spans="1:17" s="168" customFormat="1" ht="16.5" customHeight="1">
      <c r="A29" s="169"/>
      <c r="C29" s="184"/>
      <c r="D29" s="185"/>
      <c r="E29" s="185"/>
      <c r="F29" s="195"/>
      <c r="G29" s="177"/>
      <c r="H29" s="165"/>
      <c r="I29" s="166"/>
      <c r="J29" s="167"/>
      <c r="N29" s="206"/>
      <c r="O29" s="206"/>
      <c r="P29" s="206"/>
      <c r="Q29" s="206"/>
    </row>
    <row r="30" spans="1:17" s="168" customFormat="1" ht="16.5" customHeight="1">
      <c r="A30" s="169"/>
      <c r="B30" s="158" t="s">
        <v>133</v>
      </c>
      <c r="C30" s="184">
        <v>-165.0091000539358</v>
      </c>
      <c r="D30" s="184">
        <v>-96.61458017817084</v>
      </c>
      <c r="E30" s="184">
        <v>240.80854692926036</v>
      </c>
      <c r="F30" s="184">
        <v>-187.11597253870764</v>
      </c>
      <c r="G30" s="177"/>
      <c r="H30" s="165"/>
      <c r="I30" s="166"/>
      <c r="J30" s="167"/>
      <c r="N30" s="206"/>
      <c r="O30" s="206"/>
      <c r="P30" s="206"/>
      <c r="Q30" s="206"/>
    </row>
    <row r="31" spans="1:17" s="168" customFormat="1" ht="16.5" customHeight="1">
      <c r="A31" s="169"/>
      <c r="B31" s="158" t="s">
        <v>129</v>
      </c>
      <c r="C31" s="184">
        <v>0</v>
      </c>
      <c r="D31" s="184">
        <v>0</v>
      </c>
      <c r="E31" s="184">
        <v>0</v>
      </c>
      <c r="F31" s="184">
        <v>0</v>
      </c>
      <c r="G31" s="177"/>
      <c r="H31" s="165"/>
      <c r="I31" s="166"/>
      <c r="J31" s="167"/>
      <c r="N31" s="206"/>
      <c r="O31" s="206"/>
      <c r="P31" s="206"/>
      <c r="Q31" s="206"/>
    </row>
    <row r="32" spans="1:17" s="168" customFormat="1" ht="16.5" customHeight="1">
      <c r="A32" s="169"/>
      <c r="B32" s="158" t="s">
        <v>130</v>
      </c>
      <c r="C32" s="188">
        <v>0.12</v>
      </c>
      <c r="D32" s="188">
        <v>0.04999999999999982</v>
      </c>
      <c r="E32" s="188">
        <v>0</v>
      </c>
      <c r="F32" s="188">
        <v>0</v>
      </c>
      <c r="G32" s="177"/>
      <c r="H32" s="165"/>
      <c r="I32" s="166"/>
      <c r="J32" s="167"/>
      <c r="N32" s="206"/>
      <c r="O32" s="206"/>
      <c r="P32" s="206"/>
      <c r="Q32" s="206"/>
    </row>
    <row r="33" spans="1:17" s="168" customFormat="1" ht="16.5" customHeight="1">
      <c r="A33" s="169"/>
      <c r="B33" s="168" t="s">
        <v>49</v>
      </c>
      <c r="C33" s="188"/>
      <c r="D33" s="189"/>
      <c r="E33" s="189"/>
      <c r="F33" s="190"/>
      <c r="G33" s="177"/>
      <c r="H33" s="165"/>
      <c r="I33" s="166"/>
      <c r="J33" s="167"/>
      <c r="N33" s="206"/>
      <c r="O33" s="206"/>
      <c r="P33" s="206"/>
      <c r="Q33" s="206"/>
    </row>
    <row r="34" spans="1:17" s="168" customFormat="1" ht="16.5" customHeight="1">
      <c r="A34" s="169"/>
      <c r="B34" s="180" t="s">
        <v>122</v>
      </c>
      <c r="C34" s="191"/>
      <c r="D34" s="192"/>
      <c r="E34" s="192"/>
      <c r="F34" s="193"/>
      <c r="G34" s="177"/>
      <c r="H34" s="165"/>
      <c r="I34" s="166"/>
      <c r="J34" s="167"/>
      <c r="N34" s="206"/>
      <c r="O34" s="206"/>
      <c r="P34" s="206"/>
      <c r="Q34" s="206"/>
    </row>
    <row r="35" spans="1:17" s="168" customFormat="1" ht="16.5" customHeight="1">
      <c r="A35" s="169"/>
      <c r="B35" s="172" t="s">
        <v>134</v>
      </c>
      <c r="C35" s="184">
        <v>25.28445490522347</v>
      </c>
      <c r="D35" s="184">
        <v>90.84039391825195</v>
      </c>
      <c r="E35" s="184">
        <v>-45.24260185841831</v>
      </c>
      <c r="F35" s="269">
        <f>0.486247034624057-170+131-46</f>
        <v>-84.51375296537594</v>
      </c>
      <c r="G35" s="177"/>
      <c r="H35" s="165"/>
      <c r="I35" s="166"/>
      <c r="J35" s="167"/>
      <c r="N35" s="206"/>
      <c r="O35" s="206"/>
      <c r="P35" s="206"/>
      <c r="Q35" s="206"/>
    </row>
    <row r="36" spans="1:17" s="168" customFormat="1" ht="15.75" customHeight="1">
      <c r="A36" s="169"/>
      <c r="B36" s="158" t="s">
        <v>120</v>
      </c>
      <c r="C36" s="184"/>
      <c r="D36" s="184"/>
      <c r="E36" s="184"/>
      <c r="F36" s="184"/>
      <c r="G36" s="177"/>
      <c r="H36" s="165"/>
      <c r="I36" s="166"/>
      <c r="J36" s="167"/>
      <c r="N36" s="206"/>
      <c r="O36" s="206"/>
      <c r="P36" s="206"/>
      <c r="Q36" s="206"/>
    </row>
    <row r="37" spans="1:17" s="168" customFormat="1" ht="15" customHeight="1" thickBot="1">
      <c r="A37" s="169"/>
      <c r="B37" s="158"/>
      <c r="C37" s="191"/>
      <c r="D37" s="192"/>
      <c r="E37" s="192"/>
      <c r="F37" s="192"/>
      <c r="G37" s="181"/>
      <c r="H37" s="182"/>
      <c r="I37" s="183"/>
      <c r="J37" s="167"/>
      <c r="N37" s="206"/>
      <c r="O37" s="206"/>
      <c r="P37" s="206"/>
      <c r="Q37" s="206"/>
    </row>
    <row r="38" spans="1:17" s="168" customFormat="1" ht="16.5" customHeight="1" thickBot="1" thickTop="1">
      <c r="A38" s="169"/>
      <c r="B38" s="102" t="s">
        <v>152</v>
      </c>
      <c r="C38" s="196">
        <v>639.4362996630916</v>
      </c>
      <c r="D38" s="196">
        <v>1511.1071179009996</v>
      </c>
      <c r="E38" s="196">
        <v>1359.8755688360015</v>
      </c>
      <c r="F38" s="276">
        <f>1178.549429+79.1</f>
        <v>1257.6494289999998</v>
      </c>
      <c r="G38" s="173"/>
      <c r="H38" s="174"/>
      <c r="I38" s="175"/>
      <c r="J38" s="167"/>
      <c r="N38" s="206"/>
      <c r="O38" s="206"/>
      <c r="P38" s="206"/>
      <c r="Q38" s="206"/>
    </row>
    <row r="39" spans="1:17" ht="9" customHeight="1" thickBot="1" thickTop="1">
      <c r="A39" s="72"/>
      <c r="B39" s="160"/>
      <c r="C39" s="197"/>
      <c r="D39" s="197"/>
      <c r="E39" s="197"/>
      <c r="F39" s="197"/>
      <c r="G39" s="161"/>
      <c r="H39" s="161"/>
      <c r="I39" s="161"/>
      <c r="J39" s="91"/>
      <c r="N39" s="206"/>
      <c r="O39" s="206"/>
      <c r="P39" s="206"/>
      <c r="Q39" s="206"/>
    </row>
    <row r="40" spans="1:17" ht="9" customHeight="1" thickBot="1" thickTop="1">
      <c r="A40" s="72"/>
      <c r="B40" s="162"/>
      <c r="C40" s="198"/>
      <c r="D40" s="199"/>
      <c r="E40" s="199"/>
      <c r="F40" s="199"/>
      <c r="G40" s="163"/>
      <c r="H40" s="163"/>
      <c r="I40" s="163"/>
      <c r="J40" s="91"/>
      <c r="N40" s="206"/>
      <c r="O40" s="206"/>
      <c r="P40" s="206"/>
      <c r="Q40" s="206"/>
    </row>
    <row r="41" spans="1:17" ht="17.25" thickBot="1" thickTop="1">
      <c r="A41" s="72"/>
      <c r="B41" s="102" t="s">
        <v>116</v>
      </c>
      <c r="C41" s="200">
        <v>7836.4692282649985</v>
      </c>
      <c r="D41" s="200">
        <v>9247.654163165998</v>
      </c>
      <c r="E41" s="200">
        <v>10369.956958002</v>
      </c>
      <c r="F41" s="270">
        <f>11486.336143002+79.1</f>
        <v>11565.436143002</v>
      </c>
      <c r="G41" s="86"/>
      <c r="H41" s="138"/>
      <c r="I41" s="87"/>
      <c r="J41" s="91"/>
      <c r="N41" s="206"/>
      <c r="O41" s="206"/>
      <c r="P41" s="206"/>
      <c r="Q41" s="206"/>
    </row>
    <row r="42" spans="1:17" ht="15.75" thickTop="1">
      <c r="A42" s="72"/>
      <c r="B42" s="153" t="s">
        <v>138</v>
      </c>
      <c r="C42" s="201">
        <v>7946.067027264999</v>
      </c>
      <c r="D42" s="201">
        <v>9457.174145165998</v>
      </c>
      <c r="E42" s="201">
        <v>10817.049714002</v>
      </c>
      <c r="F42" s="277">
        <f>11993.276143002+79.1</f>
        <v>12072.376143002</v>
      </c>
      <c r="G42" s="125"/>
      <c r="H42" s="139"/>
      <c r="I42" s="126"/>
      <c r="J42" s="91"/>
      <c r="N42" s="206"/>
      <c r="O42" s="206"/>
      <c r="P42" s="206"/>
      <c r="Q42" s="206"/>
    </row>
    <row r="43" spans="1:17" ht="15">
      <c r="A43" s="72"/>
      <c r="B43" s="153" t="s">
        <v>139</v>
      </c>
      <c r="C43" s="201">
        <v>109.59779900000001</v>
      </c>
      <c r="D43" s="201">
        <v>209.51998200000003</v>
      </c>
      <c r="E43" s="201">
        <v>447.092756</v>
      </c>
      <c r="F43" s="201">
        <v>506.94</v>
      </c>
      <c r="G43" s="278"/>
      <c r="H43" s="151"/>
      <c r="I43" s="152"/>
      <c r="J43" s="91"/>
      <c r="N43" s="206"/>
      <c r="O43" s="206"/>
      <c r="P43" s="206"/>
      <c r="Q43" s="206"/>
    </row>
    <row r="44" spans="1:10" ht="9.75" customHeight="1" thickBot="1">
      <c r="A44" s="72"/>
      <c r="B44" s="155"/>
      <c r="C44" s="93"/>
      <c r="D44" s="93"/>
      <c r="E44" s="93"/>
      <c r="F44" s="93"/>
      <c r="G44" s="156"/>
      <c r="H44" s="156"/>
      <c r="I44" s="156"/>
      <c r="J44" s="91"/>
    </row>
    <row r="45" spans="1:12" ht="20.25" thickBot="1" thickTop="1">
      <c r="A45" s="72"/>
      <c r="B45" s="127" t="s">
        <v>131</v>
      </c>
      <c r="C45" s="128"/>
      <c r="D45" s="128"/>
      <c r="E45" s="128"/>
      <c r="F45" s="128"/>
      <c r="G45" s="128"/>
      <c r="H45" s="128"/>
      <c r="I45" s="129"/>
      <c r="J45" s="91"/>
      <c r="L45" s="11"/>
    </row>
    <row r="46" spans="1:12" ht="8.25" customHeight="1" thickTop="1">
      <c r="A46" s="72"/>
      <c r="B46" s="111"/>
      <c r="C46" s="111"/>
      <c r="D46" s="110"/>
      <c r="E46" s="110"/>
      <c r="F46" s="110"/>
      <c r="G46" s="110"/>
      <c r="H46" s="110"/>
      <c r="I46" s="110"/>
      <c r="J46" s="91"/>
      <c r="L46" s="11"/>
    </row>
    <row r="47" spans="1:12" ht="15.75">
      <c r="A47" s="72"/>
      <c r="B47" s="11" t="s">
        <v>54</v>
      </c>
      <c r="C47" s="11"/>
      <c r="D47" s="83"/>
      <c r="E47" s="83"/>
      <c r="F47" s="11" t="s">
        <v>55</v>
      </c>
      <c r="G47" s="83"/>
      <c r="H47" s="83"/>
      <c r="I47" s="83"/>
      <c r="J47" s="91"/>
      <c r="L47" s="11"/>
    </row>
    <row r="48" spans="1:12" ht="15.75">
      <c r="A48" s="72"/>
      <c r="B48" s="11" t="s">
        <v>135</v>
      </c>
      <c r="C48" s="11"/>
      <c r="D48" s="83"/>
      <c r="E48" s="83"/>
      <c r="F48" s="11" t="s">
        <v>126</v>
      </c>
      <c r="G48" s="83"/>
      <c r="H48" s="83"/>
      <c r="I48" s="83"/>
      <c r="J48" s="91"/>
      <c r="L48" s="11"/>
    </row>
    <row r="49" spans="1:12" ht="15.75">
      <c r="A49" s="72"/>
      <c r="B49" s="11" t="s">
        <v>127</v>
      </c>
      <c r="C49" s="11"/>
      <c r="D49" s="83"/>
      <c r="E49" s="83"/>
      <c r="F49" s="11" t="s">
        <v>128</v>
      </c>
      <c r="G49" s="83"/>
      <c r="H49" s="83"/>
      <c r="I49" s="83"/>
      <c r="J49" s="91"/>
      <c r="L49" s="11"/>
    </row>
    <row r="50" spans="1:12" ht="9.75" customHeight="1" thickBot="1">
      <c r="A50" s="105"/>
      <c r="B50" s="65"/>
      <c r="C50" s="65"/>
      <c r="D50" s="106"/>
      <c r="E50" s="106"/>
      <c r="F50" s="106"/>
      <c r="G50" s="106"/>
      <c r="H50" s="106"/>
      <c r="I50" s="106"/>
      <c r="J50" s="107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3" spans="3:6" ht="15">
      <c r="C53" s="264"/>
      <c r="D53" s="264"/>
      <c r="E53" s="264"/>
      <c r="F53" s="264"/>
    </row>
    <row r="54" spans="3:6" ht="15">
      <c r="C54" s="56"/>
      <c r="D54" s="56"/>
      <c r="E54" s="56"/>
      <c r="F54" s="56"/>
    </row>
    <row r="55" spans="3:6" ht="15">
      <c r="C55" s="206"/>
      <c r="D55" s="206"/>
      <c r="E55" s="206"/>
      <c r="F55" s="206"/>
    </row>
    <row r="56" ht="15">
      <c r="E56" s="206"/>
    </row>
  </sheetData>
  <mergeCells count="1">
    <mergeCell ref="D5:E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56"/>
  <sheetViews>
    <sheetView showGridLines="0" defaultGridColor="0" zoomScale="70" zoomScaleNormal="70" colorId="22" workbookViewId="0" topLeftCell="A22">
      <selection activeCell="G12" sqref="G12:G20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49</v>
      </c>
      <c r="B2" s="19" t="s">
        <v>105</v>
      </c>
      <c r="C2" s="19"/>
      <c r="L2" s="11"/>
    </row>
    <row r="3" spans="1:12" ht="18">
      <c r="A3" s="3"/>
      <c r="B3" s="19" t="s">
        <v>106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182</v>
      </c>
      <c r="C6" s="74"/>
      <c r="D6" s="286" t="s">
        <v>3</v>
      </c>
      <c r="E6" s="286"/>
      <c r="F6" s="75"/>
      <c r="G6" s="74"/>
      <c r="H6" s="75"/>
      <c r="I6" s="76"/>
      <c r="J6" s="91"/>
    </row>
    <row r="7" spans="1:10" ht="15.75">
      <c r="A7" s="72"/>
      <c r="B7" s="73" t="s">
        <v>183</v>
      </c>
      <c r="C7" s="32">
        <v>2001</v>
      </c>
      <c r="D7" s="32">
        <v>2002</v>
      </c>
      <c r="E7" s="32">
        <v>2003</v>
      </c>
      <c r="F7" s="32">
        <v>2004</v>
      </c>
      <c r="G7" s="132"/>
      <c r="H7" s="137" t="s">
        <v>72</v>
      </c>
      <c r="I7" s="133"/>
      <c r="J7" s="91"/>
    </row>
    <row r="8" spans="1:10" ht="15.75">
      <c r="A8" s="72"/>
      <c r="B8" s="11" t="s">
        <v>184</v>
      </c>
      <c r="C8" s="78" t="s">
        <v>181</v>
      </c>
      <c r="D8" s="78" t="s">
        <v>181</v>
      </c>
      <c r="E8" s="81" t="s">
        <v>180</v>
      </c>
      <c r="F8" s="81" t="s">
        <v>179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146</v>
      </c>
      <c r="C10" s="200">
        <v>-5.400000000000006</v>
      </c>
      <c r="D10" s="200">
        <v>162.4</v>
      </c>
      <c r="E10" s="200">
        <v>12.7</v>
      </c>
      <c r="F10" s="200">
        <v>-86.31145717265524</v>
      </c>
      <c r="G10" s="86"/>
      <c r="H10" s="138"/>
      <c r="I10" s="87"/>
      <c r="J10" s="91"/>
      <c r="N10" s="206"/>
      <c r="O10" s="206"/>
      <c r="P10" s="206"/>
      <c r="Q10" s="206"/>
    </row>
    <row r="11" spans="1:17" ht="6" customHeight="1" thickTop="1">
      <c r="A11" s="72"/>
      <c r="B11" s="97"/>
      <c r="C11" s="202"/>
      <c r="D11" s="203"/>
      <c r="E11" s="203"/>
      <c r="F11" s="204"/>
      <c r="G11" s="92"/>
      <c r="H11" s="93"/>
      <c r="I11" s="94"/>
      <c r="J11" s="91"/>
      <c r="N11" s="206"/>
      <c r="O11" s="206"/>
      <c r="P11" s="206"/>
      <c r="Q11" s="206"/>
    </row>
    <row r="12" spans="1:17" s="168" customFormat="1" ht="16.5" customHeight="1">
      <c r="A12" s="164"/>
      <c r="B12" s="157" t="s">
        <v>124</v>
      </c>
      <c r="C12" s="184">
        <v>99.52829890275986</v>
      </c>
      <c r="D12" s="184">
        <v>-17.356783562286573</v>
      </c>
      <c r="E12" s="184">
        <v>-15.620443369480885</v>
      </c>
      <c r="F12" s="184">
        <v>46.49139406517877</v>
      </c>
      <c r="G12" s="243" t="s">
        <v>155</v>
      </c>
      <c r="H12" s="243"/>
      <c r="I12" s="166"/>
      <c r="J12" s="167"/>
      <c r="N12" s="206"/>
      <c r="O12" s="206"/>
      <c r="P12" s="206"/>
      <c r="Q12" s="206"/>
    </row>
    <row r="13" spans="1:17" s="168" customFormat="1" ht="16.5" customHeight="1">
      <c r="A13" s="169"/>
      <c r="B13" s="153" t="s">
        <v>109</v>
      </c>
      <c r="C13" s="184">
        <v>53.64869908752702</v>
      </c>
      <c r="D13" s="184">
        <v>25.26853086213707</v>
      </c>
      <c r="E13" s="184">
        <v>-11.488808653717488</v>
      </c>
      <c r="F13" s="184">
        <v>31.44720000496679</v>
      </c>
      <c r="G13" s="243" t="s">
        <v>169</v>
      </c>
      <c r="H13" s="243"/>
      <c r="I13" s="166"/>
      <c r="J13" s="167"/>
      <c r="N13" s="206"/>
      <c r="O13" s="206"/>
      <c r="P13" s="206"/>
      <c r="Q13" s="206"/>
    </row>
    <row r="14" spans="1:17" s="168" customFormat="1" ht="16.5" customHeight="1">
      <c r="A14" s="169"/>
      <c r="B14" s="153" t="s">
        <v>149</v>
      </c>
      <c r="C14" s="184">
        <v>16.45254594835882</v>
      </c>
      <c r="D14" s="184">
        <v>-52.73152826780411</v>
      </c>
      <c r="E14" s="184">
        <v>-20.67753047680204</v>
      </c>
      <c r="F14" s="184">
        <v>14.42621078738271</v>
      </c>
      <c r="G14" s="243" t="s">
        <v>170</v>
      </c>
      <c r="H14" s="243"/>
      <c r="I14" s="166"/>
      <c r="J14" s="167"/>
      <c r="N14" s="206"/>
      <c r="O14" s="206"/>
      <c r="P14" s="206"/>
      <c r="Q14" s="206"/>
    </row>
    <row r="15" spans="1:17" s="168" customFormat="1" ht="16.5" customHeight="1">
      <c r="A15" s="169"/>
      <c r="B15" s="153" t="s">
        <v>50</v>
      </c>
      <c r="C15" s="184">
        <v>2.6073260000000005</v>
      </c>
      <c r="D15" s="185">
        <v>15.196157999999992</v>
      </c>
      <c r="E15" s="186">
        <v>2.9724530000000033</v>
      </c>
      <c r="F15" s="187">
        <v>2.2908009999999983</v>
      </c>
      <c r="G15" s="243" t="s">
        <v>157</v>
      </c>
      <c r="H15" s="243"/>
      <c r="I15" s="166"/>
      <c r="J15" s="167"/>
      <c r="N15" s="206"/>
      <c r="O15" s="206"/>
      <c r="P15" s="206"/>
      <c r="Q15" s="206"/>
    </row>
    <row r="16" spans="1:17" s="168" customFormat="1" ht="16.5" customHeight="1">
      <c r="A16" s="169"/>
      <c r="B16" s="155" t="s">
        <v>97</v>
      </c>
      <c r="C16" s="184">
        <v>10.909537</v>
      </c>
      <c r="D16" s="184">
        <v>24.21467299999999</v>
      </c>
      <c r="E16" s="184">
        <v>9.478685</v>
      </c>
      <c r="F16" s="184">
        <v>8.655441</v>
      </c>
      <c r="G16" s="243"/>
      <c r="H16" s="243"/>
      <c r="I16" s="166"/>
      <c r="J16" s="167"/>
      <c r="N16" s="206"/>
      <c r="O16" s="206"/>
      <c r="P16" s="206"/>
      <c r="Q16" s="206"/>
    </row>
    <row r="17" spans="1:17" s="168" customFormat="1" ht="16.5" customHeight="1">
      <c r="A17" s="169"/>
      <c r="B17" s="153" t="s">
        <v>98</v>
      </c>
      <c r="C17" s="184">
        <v>-8.302211</v>
      </c>
      <c r="D17" s="184">
        <v>-9.018515</v>
      </c>
      <c r="E17" s="184">
        <v>-6.506231999999997</v>
      </c>
      <c r="F17" s="184">
        <v>-6.364640000000001</v>
      </c>
      <c r="G17" s="243"/>
      <c r="H17" s="243"/>
      <c r="I17" s="166"/>
      <c r="J17" s="167"/>
      <c r="N17" s="206"/>
      <c r="O17" s="206"/>
      <c r="P17" s="206"/>
      <c r="Q17" s="206"/>
    </row>
    <row r="18" spans="1:17" s="168" customFormat="1" ht="16.5" customHeight="1">
      <c r="A18" s="169"/>
      <c r="B18" s="155" t="s">
        <v>51</v>
      </c>
      <c r="C18" s="184">
        <v>23.310981866874023</v>
      </c>
      <c r="D18" s="185">
        <v>-0.6221602066195322</v>
      </c>
      <c r="E18" s="186">
        <v>9.274220561038636</v>
      </c>
      <c r="F18" s="187">
        <v>0.8560591228292849</v>
      </c>
      <c r="G18" s="243" t="s">
        <v>171</v>
      </c>
      <c r="H18" s="243"/>
      <c r="I18" s="166"/>
      <c r="J18" s="167"/>
      <c r="N18" s="206"/>
      <c r="O18" s="206"/>
      <c r="P18" s="206"/>
      <c r="Q18" s="206"/>
    </row>
    <row r="19" spans="1:17" s="168" customFormat="1" ht="16.5" customHeight="1">
      <c r="A19" s="169"/>
      <c r="B19" s="155" t="s">
        <v>97</v>
      </c>
      <c r="C19" s="184">
        <v>34.2</v>
      </c>
      <c r="D19" s="184">
        <v>20.1</v>
      </c>
      <c r="E19" s="184">
        <v>9.478685</v>
      </c>
      <c r="F19" s="184">
        <v>9</v>
      </c>
      <c r="G19" s="243" t="s">
        <v>172</v>
      </c>
      <c r="H19" s="243"/>
      <c r="I19" s="166"/>
      <c r="J19" s="167"/>
      <c r="N19" s="206"/>
      <c r="O19" s="206"/>
      <c r="P19" s="206"/>
      <c r="Q19" s="206"/>
    </row>
    <row r="20" spans="1:17" s="168" customFormat="1" ht="16.5" customHeight="1">
      <c r="A20" s="169"/>
      <c r="B20" s="153" t="s">
        <v>98</v>
      </c>
      <c r="C20" s="184">
        <v>-10.889018133125981</v>
      </c>
      <c r="D20" s="184">
        <v>-20.722160206619535</v>
      </c>
      <c r="E20" s="184">
        <v>-0.2044644389613648</v>
      </c>
      <c r="F20" s="184">
        <v>-8.143940877170715</v>
      </c>
      <c r="G20" s="243" t="s">
        <v>173</v>
      </c>
      <c r="H20" s="243"/>
      <c r="I20" s="166"/>
      <c r="J20" s="167"/>
      <c r="N20" s="206"/>
      <c r="O20" s="206"/>
      <c r="P20" s="206"/>
      <c r="Q20" s="206"/>
    </row>
    <row r="21" spans="1:17" s="168" customFormat="1" ht="16.5" customHeight="1">
      <c r="A21" s="169"/>
      <c r="B21" s="153" t="s">
        <v>110</v>
      </c>
      <c r="C21" s="184">
        <v>3.5087460000000004</v>
      </c>
      <c r="D21" s="184">
        <v>-4.467783949999996</v>
      </c>
      <c r="E21" s="184">
        <v>4.299222199999995</v>
      </c>
      <c r="F21" s="184">
        <v>-2.528876849999997</v>
      </c>
      <c r="G21" s="243"/>
      <c r="H21" s="165"/>
      <c r="I21" s="166"/>
      <c r="J21" s="167"/>
      <c r="N21" s="206"/>
      <c r="O21" s="206"/>
      <c r="P21" s="206"/>
      <c r="Q21" s="206"/>
    </row>
    <row r="22" spans="1:17" s="168" customFormat="1" ht="16.5" customHeight="1">
      <c r="A22" s="169"/>
      <c r="B22" s="153"/>
      <c r="C22" s="188"/>
      <c r="D22" s="189"/>
      <c r="E22" s="189"/>
      <c r="F22" s="190"/>
      <c r="G22" s="243"/>
      <c r="H22" s="165"/>
      <c r="I22" s="166"/>
      <c r="J22" s="167"/>
      <c r="N22" s="206"/>
      <c r="O22" s="206"/>
      <c r="P22" s="206"/>
      <c r="Q22" s="206"/>
    </row>
    <row r="23" spans="1:17" s="168" customFormat="1" ht="16.5" customHeight="1">
      <c r="A23" s="169"/>
      <c r="B23" s="157" t="s">
        <v>100</v>
      </c>
      <c r="C23" s="191"/>
      <c r="D23" s="192"/>
      <c r="E23" s="192"/>
      <c r="F23" s="193"/>
      <c r="G23" s="243"/>
      <c r="H23" s="165"/>
      <c r="I23" s="166"/>
      <c r="J23" s="167"/>
      <c r="N23" s="206"/>
      <c r="O23" s="206"/>
      <c r="P23" s="206"/>
      <c r="Q23" s="206"/>
    </row>
    <row r="24" spans="1:17" s="168" customFormat="1" ht="16.5" customHeight="1">
      <c r="A24" s="169"/>
      <c r="B24" s="158" t="s">
        <v>121</v>
      </c>
      <c r="C24" s="184">
        <v>0</v>
      </c>
      <c r="D24" s="184">
        <v>0</v>
      </c>
      <c r="E24" s="184">
        <v>0</v>
      </c>
      <c r="F24" s="184">
        <v>0</v>
      </c>
      <c r="G24" s="243" t="s">
        <v>174</v>
      </c>
      <c r="H24" s="165"/>
      <c r="I24" s="166"/>
      <c r="J24" s="167"/>
      <c r="N24" s="206"/>
      <c r="O24" s="206"/>
      <c r="P24" s="206"/>
      <c r="Q24" s="206"/>
    </row>
    <row r="25" spans="1:17" s="168" customFormat="1" ht="16.5" customHeight="1">
      <c r="A25" s="169"/>
      <c r="B25" s="158" t="s">
        <v>111</v>
      </c>
      <c r="C25" s="184">
        <v>-21.831597678092244</v>
      </c>
      <c r="D25" s="184">
        <v>-32.39963292808447</v>
      </c>
      <c r="E25" s="184">
        <v>3.498489666188343</v>
      </c>
      <c r="F25" s="184">
        <v>7.65097495723386</v>
      </c>
      <c r="G25" s="243"/>
      <c r="H25" s="165"/>
      <c r="I25" s="166"/>
      <c r="J25" s="167"/>
      <c r="N25" s="206"/>
      <c r="O25" s="206"/>
      <c r="P25" s="206"/>
      <c r="Q25" s="206"/>
    </row>
    <row r="26" spans="1:17" s="168" customFormat="1" ht="16.5" customHeight="1">
      <c r="A26" s="169"/>
      <c r="C26" s="184"/>
      <c r="D26" s="185"/>
      <c r="E26" s="189"/>
      <c r="F26" s="190"/>
      <c r="G26" s="243"/>
      <c r="H26" s="165"/>
      <c r="I26" s="166"/>
      <c r="J26" s="167"/>
      <c r="N26" s="206"/>
      <c r="O26" s="206"/>
      <c r="P26" s="206"/>
      <c r="Q26" s="206"/>
    </row>
    <row r="27" spans="1:17" s="168" customFormat="1" ht="16.5" customHeight="1">
      <c r="A27" s="169"/>
      <c r="B27" s="168" t="s">
        <v>52</v>
      </c>
      <c r="C27" s="184">
        <v>0</v>
      </c>
      <c r="D27" s="184">
        <v>0</v>
      </c>
      <c r="E27" s="184">
        <v>0</v>
      </c>
      <c r="F27" s="184">
        <v>0</v>
      </c>
      <c r="G27" s="243" t="s">
        <v>174</v>
      </c>
      <c r="H27" s="170"/>
      <c r="I27" s="171"/>
      <c r="J27" s="167"/>
      <c r="N27" s="206"/>
      <c r="O27" s="206"/>
      <c r="P27" s="206"/>
      <c r="Q27" s="206"/>
    </row>
    <row r="28" spans="1:17" s="168" customFormat="1" ht="16.5" customHeight="1">
      <c r="A28" s="169"/>
      <c r="B28" s="158" t="s">
        <v>150</v>
      </c>
      <c r="C28" s="188">
        <v>-0.18369791666666657</v>
      </c>
      <c r="D28" s="188">
        <v>0.01179177083333327</v>
      </c>
      <c r="E28" s="188">
        <v>0.7720728124999999</v>
      </c>
      <c r="F28" s="188">
        <v>-0.07699999999999996</v>
      </c>
      <c r="G28" s="243"/>
      <c r="H28" s="165"/>
      <c r="I28" s="166"/>
      <c r="J28" s="167"/>
      <c r="N28" s="206"/>
      <c r="O28" s="206"/>
      <c r="P28" s="206"/>
      <c r="Q28" s="206"/>
    </row>
    <row r="29" spans="1:17" s="168" customFormat="1" ht="16.5" customHeight="1">
      <c r="A29" s="169"/>
      <c r="B29" s="159" t="s">
        <v>53</v>
      </c>
      <c r="C29" s="194">
        <v>0</v>
      </c>
      <c r="D29" s="194">
        <v>0</v>
      </c>
      <c r="E29" s="194">
        <v>0</v>
      </c>
      <c r="F29" s="194">
        <v>0</v>
      </c>
      <c r="G29" s="243" t="s">
        <v>174</v>
      </c>
      <c r="H29" s="165"/>
      <c r="I29" s="166"/>
      <c r="J29" s="167"/>
      <c r="N29" s="206"/>
      <c r="O29" s="206"/>
      <c r="P29" s="206"/>
      <c r="Q29" s="206"/>
    </row>
    <row r="30" spans="1:17" s="168" customFormat="1" ht="16.5" customHeight="1">
      <c r="A30" s="169"/>
      <c r="C30" s="184"/>
      <c r="D30" s="185"/>
      <c r="E30" s="185"/>
      <c r="F30" s="195"/>
      <c r="G30" s="177"/>
      <c r="H30" s="165"/>
      <c r="I30" s="166"/>
      <c r="J30" s="167"/>
      <c r="N30" s="206"/>
      <c r="O30" s="206"/>
      <c r="P30" s="206"/>
      <c r="Q30" s="206"/>
    </row>
    <row r="31" spans="1:17" s="168" customFormat="1" ht="16.5" customHeight="1">
      <c r="A31" s="169"/>
      <c r="B31" s="158" t="s">
        <v>133</v>
      </c>
      <c r="C31" s="184">
        <v>-3.2127176252177634</v>
      </c>
      <c r="D31" s="184">
        <v>-3.4365558024979346</v>
      </c>
      <c r="E31" s="184">
        <v>9.42828602029976</v>
      </c>
      <c r="F31" s="184">
        <v>-2.8124554574138703</v>
      </c>
      <c r="G31" s="177"/>
      <c r="H31" s="165"/>
      <c r="I31" s="166"/>
      <c r="J31" s="167"/>
      <c r="N31" s="206"/>
      <c r="O31" s="206"/>
      <c r="P31" s="206"/>
      <c r="Q31" s="206"/>
    </row>
    <row r="32" spans="1:17" s="168" customFormat="1" ht="16.5" customHeight="1">
      <c r="A32" s="169"/>
      <c r="B32" s="158" t="s">
        <v>129</v>
      </c>
      <c r="C32" s="184">
        <v>0</v>
      </c>
      <c r="D32" s="184">
        <v>0</v>
      </c>
      <c r="E32" s="184">
        <v>0</v>
      </c>
      <c r="F32" s="184">
        <v>0</v>
      </c>
      <c r="G32" s="177"/>
      <c r="H32" s="165"/>
      <c r="I32" s="166"/>
      <c r="J32" s="167"/>
      <c r="N32" s="206"/>
      <c r="O32" s="206"/>
      <c r="P32" s="206"/>
      <c r="Q32" s="206"/>
    </row>
    <row r="33" spans="1:17" s="168" customFormat="1" ht="16.5" customHeight="1">
      <c r="A33" s="169"/>
      <c r="B33" s="158" t="s">
        <v>130</v>
      </c>
      <c r="C33" s="188">
        <v>0</v>
      </c>
      <c r="D33" s="188">
        <v>0</v>
      </c>
      <c r="E33" s="188">
        <v>0</v>
      </c>
      <c r="F33" s="188">
        <v>0</v>
      </c>
      <c r="G33" s="177"/>
      <c r="H33" s="165"/>
      <c r="I33" s="166"/>
      <c r="J33" s="167"/>
      <c r="N33" s="206"/>
      <c r="O33" s="206"/>
      <c r="P33" s="206"/>
      <c r="Q33" s="206"/>
    </row>
    <row r="34" spans="1:17" s="168" customFormat="1" ht="16.5" customHeight="1">
      <c r="A34" s="169"/>
      <c r="C34" s="188"/>
      <c r="D34" s="189"/>
      <c r="E34" s="189"/>
      <c r="F34" s="190"/>
      <c r="G34" s="177"/>
      <c r="H34" s="165"/>
      <c r="I34" s="166"/>
      <c r="J34" s="167"/>
      <c r="N34" s="206"/>
      <c r="O34" s="206"/>
      <c r="P34" s="206"/>
      <c r="Q34" s="206"/>
    </row>
    <row r="35" spans="1:17" s="168" customFormat="1" ht="16.5" customHeight="1">
      <c r="A35" s="169"/>
      <c r="B35" s="180" t="s">
        <v>122</v>
      </c>
      <c r="C35" s="191"/>
      <c r="D35" s="192"/>
      <c r="E35" s="192"/>
      <c r="F35" s="193"/>
      <c r="G35" s="177"/>
      <c r="H35" s="165"/>
      <c r="I35" s="166"/>
      <c r="J35" s="167"/>
      <c r="N35" s="206"/>
      <c r="O35" s="206"/>
      <c r="P35" s="206"/>
      <c r="Q35" s="206"/>
    </row>
    <row r="36" spans="1:17" s="168" customFormat="1" ht="16.5" customHeight="1">
      <c r="A36" s="169"/>
      <c r="B36" s="172" t="s">
        <v>134</v>
      </c>
      <c r="C36" s="184">
        <v>-36.796765682783146</v>
      </c>
      <c r="D36" s="184">
        <v>-16.664420477964427</v>
      </c>
      <c r="E36" s="184">
        <v>11.765454870492892</v>
      </c>
      <c r="F36" s="184">
        <v>98.5396206076565</v>
      </c>
      <c r="G36" s="177"/>
      <c r="H36" s="165"/>
      <c r="I36" s="166"/>
      <c r="J36" s="167"/>
      <c r="N36" s="206"/>
      <c r="O36" s="206"/>
      <c r="P36" s="206"/>
      <c r="Q36" s="206"/>
    </row>
    <row r="37" spans="1:17" s="168" customFormat="1" ht="16.5" customHeight="1">
      <c r="A37" s="169"/>
      <c r="B37" s="158" t="s">
        <v>120</v>
      </c>
      <c r="C37" s="184">
        <v>0</v>
      </c>
      <c r="D37" s="184">
        <v>0</v>
      </c>
      <c r="E37" s="184">
        <v>0</v>
      </c>
      <c r="F37" s="184">
        <v>0</v>
      </c>
      <c r="G37" s="177"/>
      <c r="H37" s="165"/>
      <c r="I37" s="166"/>
      <c r="J37" s="167"/>
      <c r="N37" s="206"/>
      <c r="O37" s="206"/>
      <c r="P37" s="206"/>
      <c r="Q37" s="206"/>
    </row>
    <row r="38" spans="1:17" s="168" customFormat="1" ht="16.5" customHeight="1" thickBot="1">
      <c r="A38" s="169"/>
      <c r="B38" s="158"/>
      <c r="C38" s="191"/>
      <c r="D38" s="192"/>
      <c r="E38" s="192"/>
      <c r="F38" s="192"/>
      <c r="G38" s="181"/>
      <c r="H38" s="182"/>
      <c r="I38" s="183"/>
      <c r="J38" s="167"/>
      <c r="N38" s="206"/>
      <c r="O38" s="206"/>
      <c r="P38" s="206"/>
      <c r="Q38" s="206"/>
    </row>
    <row r="39" spans="1:17" s="168" customFormat="1" ht="16.5" customHeight="1" thickBot="1" thickTop="1">
      <c r="A39" s="169"/>
      <c r="B39" s="102" t="s">
        <v>153</v>
      </c>
      <c r="C39" s="196">
        <v>32.10352000000003</v>
      </c>
      <c r="D39" s="196">
        <v>92.55439899999993</v>
      </c>
      <c r="E39" s="196">
        <v>22.54386000000011</v>
      </c>
      <c r="F39" s="196">
        <v>63.48107700000003</v>
      </c>
      <c r="G39" s="173"/>
      <c r="H39" s="174"/>
      <c r="I39" s="175"/>
      <c r="J39" s="167"/>
      <c r="N39" s="206"/>
      <c r="O39" s="206"/>
      <c r="P39" s="206"/>
      <c r="Q39" s="206"/>
    </row>
    <row r="40" spans="1:17" ht="9" customHeight="1" thickBot="1" thickTop="1">
      <c r="A40" s="72"/>
      <c r="B40" s="160"/>
      <c r="C40" s="197"/>
      <c r="D40" s="197"/>
      <c r="E40" s="197"/>
      <c r="F40" s="197"/>
      <c r="G40" s="161"/>
      <c r="H40" s="161"/>
      <c r="I40" s="161"/>
      <c r="J40" s="91"/>
      <c r="N40" s="206"/>
      <c r="O40" s="206"/>
      <c r="P40" s="206"/>
      <c r="Q40" s="206"/>
    </row>
    <row r="41" spans="1:17" ht="9" customHeight="1" thickBot="1" thickTop="1">
      <c r="A41" s="72"/>
      <c r="B41" s="162"/>
      <c r="C41" s="198"/>
      <c r="D41" s="199"/>
      <c r="E41" s="199"/>
      <c r="F41" s="199"/>
      <c r="G41" s="163"/>
      <c r="H41" s="163"/>
      <c r="I41" s="163"/>
      <c r="J41" s="91"/>
      <c r="N41" s="206"/>
      <c r="O41" s="206"/>
      <c r="P41" s="206"/>
      <c r="Q41" s="206"/>
    </row>
    <row r="42" spans="1:17" ht="17.25" thickBot="1" thickTop="1">
      <c r="A42" s="72"/>
      <c r="B42" s="102" t="s">
        <v>117</v>
      </c>
      <c r="C42" s="200">
        <v>59.51978400000003</v>
      </c>
      <c r="D42" s="200">
        <v>188.31877299999996</v>
      </c>
      <c r="E42" s="200">
        <v>230.88484300000005</v>
      </c>
      <c r="F42" s="200">
        <v>278.7341200000001</v>
      </c>
      <c r="G42" s="86"/>
      <c r="H42" s="138"/>
      <c r="I42" s="87"/>
      <c r="J42" s="91"/>
      <c r="N42" s="206"/>
      <c r="O42" s="206"/>
      <c r="P42" s="206"/>
      <c r="Q42" s="206"/>
    </row>
    <row r="43" spans="1:17" ht="15.75" thickTop="1">
      <c r="A43" s="72"/>
      <c r="B43" s="153" t="s">
        <v>140</v>
      </c>
      <c r="C43" s="201">
        <v>170.64158400000002</v>
      </c>
      <c r="D43" s="201">
        <v>263.19598299999996</v>
      </c>
      <c r="E43" s="201">
        <v>285.73984300000006</v>
      </c>
      <c r="F43" s="201">
        <v>349.1439200000001</v>
      </c>
      <c r="G43" s="125"/>
      <c r="H43" s="139"/>
      <c r="I43" s="126"/>
      <c r="J43" s="91"/>
      <c r="N43" s="206"/>
      <c r="O43" s="206"/>
      <c r="P43" s="206"/>
      <c r="Q43" s="206"/>
    </row>
    <row r="44" spans="1:17" ht="15">
      <c r="A44" s="72"/>
      <c r="B44" s="153" t="s">
        <v>141</v>
      </c>
      <c r="C44" s="201">
        <v>111.1218</v>
      </c>
      <c r="D44" s="201">
        <v>74.87721</v>
      </c>
      <c r="E44" s="201">
        <v>54.855</v>
      </c>
      <c r="F44" s="201">
        <v>70.4098</v>
      </c>
      <c r="G44" s="150"/>
      <c r="H44" s="151"/>
      <c r="I44" s="152"/>
      <c r="J44" s="91"/>
      <c r="N44" s="206"/>
      <c r="O44" s="206"/>
      <c r="P44" s="206"/>
      <c r="Q44" s="206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131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54</v>
      </c>
      <c r="C48" s="11"/>
      <c r="D48" s="83"/>
      <c r="E48" s="83"/>
      <c r="F48" s="11" t="s">
        <v>55</v>
      </c>
      <c r="G48" s="83"/>
      <c r="H48" s="83"/>
      <c r="I48" s="83"/>
      <c r="J48" s="91"/>
      <c r="L48" s="11"/>
    </row>
    <row r="49" spans="1:12" ht="15.75">
      <c r="A49" s="72"/>
      <c r="B49" s="11" t="s">
        <v>136</v>
      </c>
      <c r="C49" s="11"/>
      <c r="D49" s="83"/>
      <c r="E49" s="83"/>
      <c r="F49" s="11" t="s">
        <v>126</v>
      </c>
      <c r="G49" s="83"/>
      <c r="H49" s="83"/>
      <c r="I49" s="83"/>
      <c r="J49" s="91"/>
      <c r="L49" s="11"/>
    </row>
    <row r="50" spans="1:12" ht="15.75">
      <c r="A50" s="72"/>
      <c r="B50" s="11" t="s">
        <v>127</v>
      </c>
      <c r="C50" s="11"/>
      <c r="D50" s="83"/>
      <c r="E50" s="83"/>
      <c r="F50" s="11" t="s">
        <v>128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6" ht="15">
      <c r="B53" s="56"/>
      <c r="C53" s="264"/>
      <c r="D53" s="264"/>
      <c r="E53" s="264"/>
      <c r="F53" s="264"/>
    </row>
    <row r="54" spans="2:6" ht="15">
      <c r="B54" s="56"/>
      <c r="C54" s="264"/>
      <c r="D54" s="264"/>
      <c r="E54" s="264"/>
      <c r="F54" s="264"/>
    </row>
    <row r="55" spans="3:6" ht="15">
      <c r="C55" s="56"/>
      <c r="D55" s="56"/>
      <c r="E55" s="56"/>
      <c r="F55" s="56"/>
    </row>
    <row r="56" spans="3:6" ht="15">
      <c r="C56" s="206"/>
      <c r="D56" s="206"/>
      <c r="E56" s="206"/>
      <c r="F56" s="206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56"/>
  <sheetViews>
    <sheetView showGridLines="0" defaultGridColor="0" zoomScale="70" zoomScaleNormal="70" colorId="22" workbookViewId="0" topLeftCell="A31">
      <selection activeCell="C54" sqref="C54:F5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49</v>
      </c>
      <c r="B2" s="19" t="s">
        <v>103</v>
      </c>
      <c r="C2" s="19"/>
      <c r="L2" s="11"/>
    </row>
    <row r="3" spans="1:12" ht="18">
      <c r="A3" s="3"/>
      <c r="B3" s="19" t="s">
        <v>104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182</v>
      </c>
      <c r="C6" s="74"/>
      <c r="D6" s="286" t="s">
        <v>3</v>
      </c>
      <c r="E6" s="286"/>
      <c r="F6" s="75"/>
      <c r="G6" s="74"/>
      <c r="H6" s="75"/>
      <c r="I6" s="76"/>
      <c r="J6" s="91"/>
    </row>
    <row r="7" spans="1:10" ht="15.75">
      <c r="A7" s="72"/>
      <c r="B7" s="73" t="s">
        <v>183</v>
      </c>
      <c r="C7" s="32">
        <v>2001</v>
      </c>
      <c r="D7" s="32">
        <v>2002</v>
      </c>
      <c r="E7" s="32">
        <v>2003</v>
      </c>
      <c r="F7" s="32">
        <v>2004</v>
      </c>
      <c r="G7" s="132"/>
      <c r="H7" s="137" t="s">
        <v>72</v>
      </c>
      <c r="I7" s="133"/>
      <c r="J7" s="91"/>
    </row>
    <row r="8" spans="1:10" ht="15.75">
      <c r="A8" s="72"/>
      <c r="B8" s="11" t="s">
        <v>184</v>
      </c>
      <c r="C8" s="78" t="s">
        <v>181</v>
      </c>
      <c r="D8" s="78" t="s">
        <v>181</v>
      </c>
      <c r="E8" s="81" t="s">
        <v>180</v>
      </c>
      <c r="F8" s="81" t="s">
        <v>179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145</v>
      </c>
      <c r="C10" s="200">
        <v>-175.8</v>
      </c>
      <c r="D10" s="200">
        <v>-73.6</v>
      </c>
      <c r="E10" s="200">
        <v>79.3</v>
      </c>
      <c r="F10" s="200">
        <v>-143.17665232922505</v>
      </c>
      <c r="G10" s="86"/>
      <c r="H10" s="138"/>
      <c r="I10" s="87"/>
      <c r="J10" s="91"/>
      <c r="N10" s="206"/>
      <c r="O10" s="206"/>
      <c r="P10" s="206"/>
      <c r="Q10" s="206"/>
    </row>
    <row r="11" spans="1:17" ht="6" customHeight="1" thickTop="1">
      <c r="A11" s="72"/>
      <c r="B11" s="97"/>
      <c r="C11" s="92"/>
      <c r="D11" s="93"/>
      <c r="E11" s="93"/>
      <c r="F11" s="94"/>
      <c r="G11" s="92"/>
      <c r="H11" s="93"/>
      <c r="I11" s="94"/>
      <c r="J11" s="91"/>
      <c r="N11" s="206"/>
      <c r="O11" s="206"/>
      <c r="P11" s="206"/>
      <c r="Q11" s="206"/>
    </row>
    <row r="12" spans="1:17" s="168" customFormat="1" ht="16.5" customHeight="1">
      <c r="A12" s="164"/>
      <c r="B12" s="157" t="s">
        <v>124</v>
      </c>
      <c r="C12" s="184">
        <v>125.43420300000011</v>
      </c>
      <c r="D12" s="184">
        <v>152.38773000000003</v>
      </c>
      <c r="E12" s="184">
        <v>175.85350699999984</v>
      </c>
      <c r="F12" s="184">
        <v>261.1060129890002</v>
      </c>
      <c r="G12" s="243" t="s">
        <v>155</v>
      </c>
      <c r="H12" s="165"/>
      <c r="I12" s="166"/>
      <c r="J12" s="167"/>
      <c r="N12" s="206"/>
      <c r="O12" s="206"/>
      <c r="P12" s="206"/>
      <c r="Q12" s="206"/>
    </row>
    <row r="13" spans="1:17" s="168" customFormat="1" ht="16.5" customHeight="1">
      <c r="A13" s="169"/>
      <c r="B13" s="153" t="s">
        <v>109</v>
      </c>
      <c r="C13" s="184">
        <v>7.2999529999999995</v>
      </c>
      <c r="D13" s="184">
        <v>7.899651</v>
      </c>
      <c r="E13" s="184">
        <v>-7.020802000000002</v>
      </c>
      <c r="F13" s="184">
        <v>2.498771</v>
      </c>
      <c r="G13" s="243" t="s">
        <v>175</v>
      </c>
      <c r="H13" s="165"/>
      <c r="I13" s="166"/>
      <c r="J13" s="167"/>
      <c r="N13" s="206"/>
      <c r="O13" s="206"/>
      <c r="P13" s="206"/>
      <c r="Q13" s="206"/>
    </row>
    <row r="14" spans="1:17" s="168" customFormat="1" ht="16.5" customHeight="1">
      <c r="A14" s="169"/>
      <c r="B14" s="153" t="s">
        <v>149</v>
      </c>
      <c r="C14" s="184">
        <v>94.2</v>
      </c>
      <c r="D14" s="184">
        <v>96.5</v>
      </c>
      <c r="E14" s="184">
        <v>154.4</v>
      </c>
      <c r="F14" s="184">
        <v>221.8</v>
      </c>
      <c r="G14" s="243"/>
      <c r="H14" s="165"/>
      <c r="I14" s="166"/>
      <c r="J14" s="167"/>
      <c r="N14" s="206"/>
      <c r="O14" s="206"/>
      <c r="P14" s="206"/>
      <c r="Q14" s="206"/>
    </row>
    <row r="15" spans="1:17" s="168" customFormat="1" ht="16.5" customHeight="1">
      <c r="A15" s="169"/>
      <c r="B15" s="153" t="s">
        <v>50</v>
      </c>
      <c r="C15" s="184">
        <v>0.16829300000000003</v>
      </c>
      <c r="D15" s="185">
        <v>-0.09207600000000005</v>
      </c>
      <c r="E15" s="186">
        <v>0.047001000000000015</v>
      </c>
      <c r="F15" s="187">
        <v>0.13655299999999998</v>
      </c>
      <c r="G15" s="243" t="s">
        <v>157</v>
      </c>
      <c r="H15" s="165"/>
      <c r="I15" s="166"/>
      <c r="J15" s="167"/>
      <c r="N15" s="206"/>
      <c r="O15" s="206"/>
      <c r="P15" s="206"/>
      <c r="Q15" s="206"/>
    </row>
    <row r="16" spans="1:17" s="168" customFormat="1" ht="16.5" customHeight="1">
      <c r="A16" s="169"/>
      <c r="B16" s="155" t="s">
        <v>97</v>
      </c>
      <c r="C16" s="184">
        <v>0.18951000000000007</v>
      </c>
      <c r="D16" s="184">
        <v>0.03582000000000002</v>
      </c>
      <c r="E16" s="184">
        <v>0.115753</v>
      </c>
      <c r="F16" s="184">
        <v>0.13855</v>
      </c>
      <c r="G16" s="243"/>
      <c r="H16" s="165"/>
      <c r="I16" s="166"/>
      <c r="J16" s="167"/>
      <c r="N16" s="206"/>
      <c r="O16" s="206"/>
      <c r="P16" s="206"/>
      <c r="Q16" s="206"/>
    </row>
    <row r="17" spans="1:17" s="168" customFormat="1" ht="16.5" customHeight="1">
      <c r="A17" s="169"/>
      <c r="B17" s="153" t="s">
        <v>98</v>
      </c>
      <c r="C17" s="184">
        <v>-0.02121700000000004</v>
      </c>
      <c r="D17" s="184">
        <v>-0.12789600000000007</v>
      </c>
      <c r="E17" s="184">
        <v>-0.06875199999999998</v>
      </c>
      <c r="F17" s="184">
        <v>-0.0019970000000000265</v>
      </c>
      <c r="G17" s="243"/>
      <c r="H17" s="165"/>
      <c r="I17" s="166"/>
      <c r="J17" s="167"/>
      <c r="N17" s="206"/>
      <c r="O17" s="206"/>
      <c r="P17" s="206"/>
      <c r="Q17" s="206"/>
    </row>
    <row r="18" spans="1:17" s="168" customFormat="1" ht="16.5" customHeight="1">
      <c r="A18" s="169"/>
      <c r="B18" s="155" t="s">
        <v>51</v>
      </c>
      <c r="C18" s="184">
        <v>8</v>
      </c>
      <c r="D18" s="185">
        <v>21.6</v>
      </c>
      <c r="E18" s="186">
        <v>16.5</v>
      </c>
      <c r="F18" s="187">
        <v>30.1</v>
      </c>
      <c r="G18" s="243" t="s">
        <v>177</v>
      </c>
      <c r="H18" s="165"/>
      <c r="I18" s="166"/>
      <c r="J18" s="167"/>
      <c r="N18" s="206"/>
      <c r="O18" s="206"/>
      <c r="P18" s="206"/>
      <c r="Q18" s="206"/>
    </row>
    <row r="19" spans="1:17" s="168" customFormat="1" ht="16.5" customHeight="1">
      <c r="A19" s="169"/>
      <c r="B19" s="155" t="s">
        <v>97</v>
      </c>
      <c r="C19" s="184">
        <v>8.9</v>
      </c>
      <c r="D19" s="184">
        <v>21.6</v>
      </c>
      <c r="E19" s="184">
        <v>16.5</v>
      </c>
      <c r="F19" s="184">
        <v>30.1</v>
      </c>
      <c r="G19" s="243"/>
      <c r="H19" s="165"/>
      <c r="I19" s="166"/>
      <c r="J19" s="167"/>
      <c r="N19" s="206"/>
      <c r="O19" s="206"/>
      <c r="P19" s="206"/>
      <c r="Q19" s="206"/>
    </row>
    <row r="20" spans="1:17" s="168" customFormat="1" ht="16.5" customHeight="1">
      <c r="A20" s="169"/>
      <c r="B20" s="153" t="s">
        <v>98</v>
      </c>
      <c r="C20" s="184">
        <v>-0.9</v>
      </c>
      <c r="D20" s="184">
        <v>0</v>
      </c>
      <c r="E20" s="184">
        <v>0</v>
      </c>
      <c r="F20" s="184">
        <v>0</v>
      </c>
      <c r="G20" s="243" t="s">
        <v>178</v>
      </c>
      <c r="H20" s="165"/>
      <c r="I20" s="166"/>
      <c r="J20" s="167"/>
      <c r="N20" s="206"/>
      <c r="O20" s="206"/>
      <c r="P20" s="206"/>
      <c r="Q20" s="206"/>
    </row>
    <row r="21" spans="1:17" s="168" customFormat="1" ht="16.5" customHeight="1">
      <c r="A21" s="169"/>
      <c r="B21" s="153" t="s">
        <v>110</v>
      </c>
      <c r="C21" s="184">
        <v>15.7659570000001</v>
      </c>
      <c r="D21" s="184">
        <v>26.480155000000032</v>
      </c>
      <c r="E21" s="184">
        <v>11.927307999999833</v>
      </c>
      <c r="F21" s="184">
        <v>6.57068898900021</v>
      </c>
      <c r="G21" s="243"/>
      <c r="H21" s="165"/>
      <c r="I21" s="166"/>
      <c r="J21" s="167"/>
      <c r="N21" s="206"/>
      <c r="O21" s="206"/>
      <c r="P21" s="206"/>
      <c r="Q21" s="206"/>
    </row>
    <row r="22" spans="1:17" s="168" customFormat="1" ht="16.5" customHeight="1">
      <c r="A22" s="169"/>
      <c r="B22" s="153"/>
      <c r="C22" s="188"/>
      <c r="D22" s="189"/>
      <c r="E22" s="189"/>
      <c r="F22" s="190"/>
      <c r="G22" s="243"/>
      <c r="H22" s="165"/>
      <c r="I22" s="166"/>
      <c r="J22" s="167"/>
      <c r="N22" s="206"/>
      <c r="O22" s="206"/>
      <c r="P22" s="206"/>
      <c r="Q22" s="206"/>
    </row>
    <row r="23" spans="1:17" s="168" customFormat="1" ht="16.5" customHeight="1">
      <c r="A23" s="169"/>
      <c r="B23" s="157" t="s">
        <v>100</v>
      </c>
      <c r="C23" s="191"/>
      <c r="D23" s="192"/>
      <c r="E23" s="192"/>
      <c r="F23" s="193"/>
      <c r="G23" s="243"/>
      <c r="H23" s="165"/>
      <c r="I23" s="166"/>
      <c r="J23" s="167"/>
      <c r="N23" s="206"/>
      <c r="O23" s="206"/>
      <c r="P23" s="206"/>
      <c r="Q23" s="206"/>
    </row>
    <row r="24" spans="1:17" s="168" customFormat="1" ht="16.5" customHeight="1">
      <c r="A24" s="169"/>
      <c r="B24" s="158" t="s">
        <v>121</v>
      </c>
      <c r="C24" s="184">
        <v>0</v>
      </c>
      <c r="D24" s="184">
        <v>0</v>
      </c>
      <c r="E24" s="184">
        <v>0</v>
      </c>
      <c r="F24" s="184">
        <v>0</v>
      </c>
      <c r="G24" s="243" t="s">
        <v>174</v>
      </c>
      <c r="H24" s="165"/>
      <c r="I24" s="166"/>
      <c r="J24" s="167"/>
      <c r="N24" s="206"/>
      <c r="O24" s="206"/>
      <c r="P24" s="206"/>
      <c r="Q24" s="206"/>
    </row>
    <row r="25" spans="1:17" s="168" customFormat="1" ht="16.5" customHeight="1">
      <c r="A25" s="169"/>
      <c r="B25" s="158" t="s">
        <v>111</v>
      </c>
      <c r="C25" s="184">
        <v>-6.102426039999999</v>
      </c>
      <c r="D25" s="184">
        <v>7.635456040000001</v>
      </c>
      <c r="E25" s="184">
        <v>0.4069642046666666</v>
      </c>
      <c r="F25" s="184">
        <v>-0.05498387133333349</v>
      </c>
      <c r="G25" s="243"/>
      <c r="H25" s="165"/>
      <c r="I25" s="166"/>
      <c r="J25" s="167"/>
      <c r="N25" s="206"/>
      <c r="O25" s="206"/>
      <c r="P25" s="206"/>
      <c r="Q25" s="206"/>
    </row>
    <row r="26" spans="1:17" s="168" customFormat="1" ht="16.5" customHeight="1">
      <c r="A26" s="169"/>
      <c r="C26" s="184"/>
      <c r="D26" s="185"/>
      <c r="E26" s="189"/>
      <c r="F26" s="190"/>
      <c r="G26" s="243"/>
      <c r="H26" s="165"/>
      <c r="I26" s="166"/>
      <c r="J26" s="167"/>
      <c r="N26" s="206"/>
      <c r="O26" s="206"/>
      <c r="P26" s="206"/>
      <c r="Q26" s="206"/>
    </row>
    <row r="27" spans="1:17" s="168" customFormat="1" ht="16.5" customHeight="1">
      <c r="A27" s="169"/>
      <c r="B27" s="168" t="s">
        <v>52</v>
      </c>
      <c r="C27" s="184">
        <v>0</v>
      </c>
      <c r="D27" s="184">
        <v>0</v>
      </c>
      <c r="E27" s="184">
        <v>0</v>
      </c>
      <c r="F27" s="184">
        <v>0</v>
      </c>
      <c r="G27" s="243" t="s">
        <v>174</v>
      </c>
      <c r="H27" s="170"/>
      <c r="I27" s="171"/>
      <c r="J27" s="167"/>
      <c r="N27" s="206"/>
      <c r="O27" s="206"/>
      <c r="P27" s="206"/>
      <c r="Q27" s="206"/>
    </row>
    <row r="28" spans="1:17" s="168" customFormat="1" ht="16.5" customHeight="1">
      <c r="A28" s="169"/>
      <c r="B28" s="158" t="s">
        <v>150</v>
      </c>
      <c r="C28" s="188">
        <v>0</v>
      </c>
      <c r="D28" s="188">
        <v>0</v>
      </c>
      <c r="E28" s="188">
        <v>0</v>
      </c>
      <c r="F28" s="188">
        <v>0</v>
      </c>
      <c r="G28" s="243" t="s">
        <v>174</v>
      </c>
      <c r="H28" s="165"/>
      <c r="I28" s="166"/>
      <c r="J28" s="167"/>
      <c r="N28" s="206"/>
      <c r="O28" s="206"/>
      <c r="P28" s="206"/>
      <c r="Q28" s="206"/>
    </row>
    <row r="29" spans="1:17" s="168" customFormat="1" ht="16.5" customHeight="1">
      <c r="A29" s="169"/>
      <c r="B29" s="159" t="s">
        <v>53</v>
      </c>
      <c r="C29" s="194">
        <v>0</v>
      </c>
      <c r="D29" s="194">
        <v>0</v>
      </c>
      <c r="E29" s="194">
        <v>0</v>
      </c>
      <c r="F29" s="194">
        <v>0</v>
      </c>
      <c r="G29" s="243" t="s">
        <v>163</v>
      </c>
      <c r="H29" s="165"/>
      <c r="I29" s="166"/>
      <c r="J29" s="167"/>
      <c r="N29" s="206"/>
      <c r="O29" s="206"/>
      <c r="P29" s="206"/>
      <c r="Q29" s="206"/>
    </row>
    <row r="30" spans="1:17" s="168" customFormat="1" ht="16.5" customHeight="1">
      <c r="A30" s="169"/>
      <c r="C30" s="184"/>
      <c r="D30" s="185"/>
      <c r="E30" s="185"/>
      <c r="F30" s="195"/>
      <c r="G30" s="177"/>
      <c r="H30" s="165"/>
      <c r="I30" s="166"/>
      <c r="J30" s="167"/>
      <c r="N30" s="206"/>
      <c r="O30" s="206"/>
      <c r="P30" s="206"/>
      <c r="Q30" s="206"/>
    </row>
    <row r="31" spans="1:17" s="168" customFormat="1" ht="16.5" customHeight="1">
      <c r="A31" s="169"/>
      <c r="B31" s="158" t="s">
        <v>133</v>
      </c>
      <c r="C31" s="184">
        <v>-0.10000000000002096</v>
      </c>
      <c r="D31" s="184">
        <v>7.105427357601002E-15</v>
      </c>
      <c r="E31" s="184">
        <v>-1.6431300764452317E-14</v>
      </c>
      <c r="F31" s="184">
        <v>7.016609515630989E-14</v>
      </c>
      <c r="G31" s="177"/>
      <c r="H31" s="165"/>
      <c r="I31" s="166"/>
      <c r="J31" s="167"/>
      <c r="N31" s="206"/>
      <c r="O31" s="206"/>
      <c r="P31" s="206"/>
      <c r="Q31" s="206"/>
    </row>
    <row r="32" spans="1:17" s="168" customFormat="1" ht="16.5" customHeight="1">
      <c r="A32" s="169"/>
      <c r="B32" s="158" t="s">
        <v>129</v>
      </c>
      <c r="C32" s="184">
        <v>0</v>
      </c>
      <c r="D32" s="184">
        <v>0</v>
      </c>
      <c r="E32" s="184">
        <v>0</v>
      </c>
      <c r="F32" s="184">
        <v>0</v>
      </c>
      <c r="G32" s="177"/>
      <c r="H32" s="165"/>
      <c r="I32" s="166"/>
      <c r="J32" s="167"/>
      <c r="N32" s="206"/>
      <c r="O32" s="206"/>
      <c r="P32" s="206"/>
      <c r="Q32" s="206"/>
    </row>
    <row r="33" spans="1:17" s="168" customFormat="1" ht="16.5" customHeight="1">
      <c r="A33" s="169"/>
      <c r="B33" s="158" t="s">
        <v>130</v>
      </c>
      <c r="C33" s="188">
        <v>0</v>
      </c>
      <c r="D33" s="188">
        <v>0</v>
      </c>
      <c r="E33" s="188">
        <v>0</v>
      </c>
      <c r="F33" s="188">
        <v>0</v>
      </c>
      <c r="G33" s="177"/>
      <c r="H33" s="165"/>
      <c r="I33" s="166"/>
      <c r="J33" s="167"/>
      <c r="N33" s="206"/>
      <c r="O33" s="206"/>
      <c r="P33" s="206"/>
      <c r="Q33" s="206"/>
    </row>
    <row r="34" spans="1:17" s="168" customFormat="1" ht="16.5" customHeight="1">
      <c r="A34" s="169"/>
      <c r="C34" s="188"/>
      <c r="D34" s="189"/>
      <c r="E34" s="189"/>
      <c r="F34" s="190"/>
      <c r="G34" s="177"/>
      <c r="H34" s="165"/>
      <c r="I34" s="166"/>
      <c r="J34" s="167"/>
      <c r="N34" s="206"/>
      <c r="O34" s="206"/>
      <c r="P34" s="206"/>
      <c r="Q34" s="206"/>
    </row>
    <row r="35" spans="1:17" s="168" customFormat="1" ht="16.5" customHeight="1">
      <c r="A35" s="169"/>
      <c r="B35" s="180" t="s">
        <v>122</v>
      </c>
      <c r="C35" s="191"/>
      <c r="D35" s="192"/>
      <c r="E35" s="192"/>
      <c r="F35" s="193"/>
      <c r="G35" s="177"/>
      <c r="H35" s="165"/>
      <c r="I35" s="166"/>
      <c r="J35" s="167"/>
      <c r="N35" s="206"/>
      <c r="O35" s="206"/>
      <c r="P35" s="206"/>
      <c r="Q35" s="206"/>
    </row>
    <row r="36" spans="1:17" s="168" customFormat="1" ht="16.5" customHeight="1">
      <c r="A36" s="169"/>
      <c r="B36" s="172" t="s">
        <v>134</v>
      </c>
      <c r="C36" s="184">
        <v>0.8219310399999245</v>
      </c>
      <c r="D36" s="184">
        <v>-14.938182040000044</v>
      </c>
      <c r="E36" s="184">
        <v>-4.551957204666422</v>
      </c>
      <c r="F36" s="184">
        <v>-59.43610978844194</v>
      </c>
      <c r="G36" s="177"/>
      <c r="H36" s="165"/>
      <c r="I36" s="166"/>
      <c r="J36" s="167"/>
      <c r="N36" s="206"/>
      <c r="O36" s="206"/>
      <c r="P36" s="206"/>
      <c r="Q36" s="206"/>
    </row>
    <row r="37" spans="1:17" s="168" customFormat="1" ht="16.5" customHeight="1">
      <c r="A37" s="169"/>
      <c r="B37" s="158" t="s">
        <v>120</v>
      </c>
      <c r="C37" s="184">
        <v>0</v>
      </c>
      <c r="D37" s="184">
        <v>0</v>
      </c>
      <c r="E37" s="184">
        <v>0</v>
      </c>
      <c r="F37" s="184">
        <v>0</v>
      </c>
      <c r="G37" s="177"/>
      <c r="H37" s="165"/>
      <c r="I37" s="166"/>
      <c r="J37" s="167"/>
      <c r="N37" s="206"/>
      <c r="O37" s="206"/>
      <c r="P37" s="206"/>
      <c r="Q37" s="206"/>
    </row>
    <row r="38" spans="1:17" s="168" customFormat="1" ht="16.5" customHeight="1" thickBot="1">
      <c r="A38" s="169"/>
      <c r="B38" s="158"/>
      <c r="C38" s="191"/>
      <c r="D38" s="192"/>
      <c r="E38" s="192"/>
      <c r="F38" s="192"/>
      <c r="G38" s="181"/>
      <c r="H38" s="182"/>
      <c r="I38" s="183"/>
      <c r="J38" s="167"/>
      <c r="N38" s="206"/>
      <c r="O38" s="206"/>
      <c r="P38" s="206"/>
      <c r="Q38" s="206"/>
    </row>
    <row r="39" spans="1:17" s="168" customFormat="1" ht="16.5" customHeight="1" thickBot="1" thickTop="1">
      <c r="A39" s="169"/>
      <c r="B39" s="102" t="s">
        <v>154</v>
      </c>
      <c r="C39" s="196">
        <v>-55.746292</v>
      </c>
      <c r="D39" s="196">
        <v>71.485004</v>
      </c>
      <c r="E39" s="196">
        <v>251.00851400000002</v>
      </c>
      <c r="F39" s="196">
        <v>58.43826699999994</v>
      </c>
      <c r="G39" s="173"/>
      <c r="H39" s="174"/>
      <c r="I39" s="175"/>
      <c r="J39" s="167"/>
      <c r="N39" s="206"/>
      <c r="O39" s="206"/>
      <c r="P39" s="206"/>
      <c r="Q39" s="206"/>
    </row>
    <row r="40" spans="1:17" ht="9" customHeight="1" thickBot="1" thickTop="1">
      <c r="A40" s="72"/>
      <c r="B40" s="160"/>
      <c r="C40" s="197"/>
      <c r="D40" s="197"/>
      <c r="E40" s="197"/>
      <c r="F40" s="197"/>
      <c r="G40" s="161"/>
      <c r="H40" s="161"/>
      <c r="I40" s="161"/>
      <c r="J40" s="91"/>
      <c r="N40" s="206"/>
      <c r="O40" s="206"/>
      <c r="P40" s="206"/>
      <c r="Q40" s="206"/>
    </row>
    <row r="41" spans="1:17" ht="9" customHeight="1" thickBot="1" thickTop="1">
      <c r="A41" s="72"/>
      <c r="B41" s="162"/>
      <c r="C41" s="198"/>
      <c r="D41" s="199"/>
      <c r="E41" s="199"/>
      <c r="F41" s="199"/>
      <c r="G41" s="163"/>
      <c r="H41" s="163"/>
      <c r="I41" s="163"/>
      <c r="J41" s="91"/>
      <c r="N41" s="206"/>
      <c r="O41" s="206"/>
      <c r="P41" s="206"/>
      <c r="Q41" s="206"/>
    </row>
    <row r="42" spans="1:17" ht="17.25" thickBot="1" thickTop="1">
      <c r="A42" s="72"/>
      <c r="B42" s="102" t="s">
        <v>118</v>
      </c>
      <c r="C42" s="200">
        <v>-151.03178499999999</v>
      </c>
      <c r="D42" s="200">
        <v>-144.54678099999998</v>
      </c>
      <c r="E42" s="200">
        <v>-31.31717999999995</v>
      </c>
      <c r="F42" s="200">
        <v>-193.67884600000008</v>
      </c>
      <c r="G42" s="86"/>
      <c r="H42" s="138"/>
      <c r="I42" s="87"/>
      <c r="J42" s="91"/>
      <c r="N42" s="206"/>
      <c r="O42" s="206"/>
      <c r="P42" s="206"/>
      <c r="Q42" s="206"/>
    </row>
    <row r="43" spans="1:17" ht="15.75" thickTop="1">
      <c r="A43" s="72"/>
      <c r="B43" s="153" t="s">
        <v>142</v>
      </c>
      <c r="C43" s="201">
        <v>61.668215000000004</v>
      </c>
      <c r="D43" s="201">
        <v>133.153219</v>
      </c>
      <c r="E43" s="201">
        <v>384.161733</v>
      </c>
      <c r="F43" s="201">
        <v>442.6</v>
      </c>
      <c r="G43" s="125"/>
      <c r="H43" s="139"/>
      <c r="I43" s="126"/>
      <c r="J43" s="91"/>
      <c r="N43" s="206"/>
      <c r="O43" s="206"/>
      <c r="P43" s="206"/>
      <c r="Q43" s="206"/>
    </row>
    <row r="44" spans="1:17" ht="15">
      <c r="A44" s="72"/>
      <c r="B44" s="153" t="s">
        <v>143</v>
      </c>
      <c r="C44" s="201">
        <v>212.7</v>
      </c>
      <c r="D44" s="201">
        <v>277.7</v>
      </c>
      <c r="E44" s="201">
        <v>415.478913</v>
      </c>
      <c r="F44" s="201">
        <v>636.278846</v>
      </c>
      <c r="G44" s="150"/>
      <c r="H44" s="151"/>
      <c r="I44" s="152"/>
      <c r="J44" s="91"/>
      <c r="N44" s="206"/>
      <c r="O44" s="206"/>
      <c r="P44" s="206"/>
      <c r="Q44" s="206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131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54</v>
      </c>
      <c r="C48" s="11"/>
      <c r="D48" s="83"/>
      <c r="E48" s="83"/>
      <c r="F48" s="11" t="s">
        <v>55</v>
      </c>
      <c r="G48" s="83"/>
      <c r="H48" s="83"/>
      <c r="I48" s="83"/>
      <c r="J48" s="91"/>
      <c r="L48" s="11"/>
    </row>
    <row r="49" spans="1:12" ht="15.75">
      <c r="A49" s="72"/>
      <c r="B49" s="11" t="s">
        <v>137</v>
      </c>
      <c r="C49" s="11"/>
      <c r="D49" s="83"/>
      <c r="E49" s="83"/>
      <c r="F49" s="11" t="s">
        <v>126</v>
      </c>
      <c r="G49" s="83"/>
      <c r="H49" s="83"/>
      <c r="I49" s="83"/>
      <c r="J49" s="91"/>
      <c r="L49" s="11"/>
    </row>
    <row r="50" spans="1:12" ht="15.75">
      <c r="A50" s="72"/>
      <c r="B50" s="11" t="s">
        <v>127</v>
      </c>
      <c r="C50" s="11"/>
      <c r="D50" s="83"/>
      <c r="E50" s="83"/>
      <c r="F50" s="11" t="s">
        <v>128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6" ht="15">
      <c r="B53" s="56"/>
      <c r="C53" s="264"/>
      <c r="D53" s="264"/>
      <c r="E53" s="264"/>
      <c r="F53" s="264"/>
    </row>
    <row r="54" spans="2:6" ht="15">
      <c r="B54" s="56"/>
      <c r="C54" s="264"/>
      <c r="D54" s="264"/>
      <c r="E54" s="264"/>
      <c r="F54" s="264"/>
    </row>
    <row r="55" spans="3:6" ht="15">
      <c r="C55" s="56"/>
      <c r="D55" s="56"/>
      <c r="E55" s="56"/>
      <c r="F55" s="56"/>
    </row>
    <row r="56" spans="3:6" ht="15">
      <c r="C56" s="206"/>
      <c r="D56" s="206"/>
      <c r="E56" s="206"/>
      <c r="F56" s="206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2005-03-16T13:45:47Z</cp:lastPrinted>
  <dcterms:created xsi:type="dcterms:W3CDTF">1997-11-05T15:09:39Z</dcterms:created>
  <dcterms:modified xsi:type="dcterms:W3CDTF">2009-12-14T10:26:30Z</dcterms:modified>
  <cp:category/>
  <cp:version/>
  <cp:contentType/>
  <cp:contentStatus/>
</cp:coreProperties>
</file>