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1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2A'!$C$1:$J$62</definedName>
    <definedName name="_xlnm.Print_Area" localSheetId="3">'Table 2B'!$C$1:$J$47</definedName>
    <definedName name="_xlnm.Print_Area" localSheetId="4">'Table 2C'!$C$1:$J$47</definedName>
    <definedName name="_xlnm.Print_Area" localSheetId="5">'Table 2D'!$A$1:$J$48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2C'!$B$1:$K$47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2D'!$B$1:$K$48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<sst xmlns="http://schemas.openxmlformats.org/spreadsheetml/2006/main" count="1158" uniqueCount="600">
  <si>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</si>
  <si>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</si>
  <si>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</si>
  <si>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</si>
  <si>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</si>
  <si>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</si>
  <si>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</si>
  <si>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</si>
  <si>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</si>
  <si>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</si>
  <si>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</si>
  <si>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</si>
  <si>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</si>
  <si>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</si>
  <si>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</si>
  <si>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</si>
  <si>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</si>
  <si>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</si>
  <si>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</si>
  <si>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</si>
  <si>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</si>
  <si>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</si>
  <si>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</si>
  <si>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</si>
  <si>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</si>
  <si>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</si>
  <si>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</si>
  <si>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</si>
  <si>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</si>
  <si>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</si>
  <si>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</si>
  <si>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</si>
  <si>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</si>
  <si>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</si>
  <si>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</si>
  <si>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</si>
  <si>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</si>
  <si>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</si>
  <si>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</si>
  <si>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</si>
  <si>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</si>
  <si>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</si>
  <si>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</si>
  <si>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</si>
  <si>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</si>
  <si>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</si>
  <si>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</si>
  <si>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</si>
  <si>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</si>
  <si>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</si>
  <si>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</si>
  <si>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</si>
  <si>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</si>
  <si>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</si>
  <si>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</si>
  <si>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</si>
  <si>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</si>
  <si>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</si>
  <si>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</si>
  <si>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</si>
  <si>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</si>
  <si>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</si>
  <si>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</si>
  <si>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</si>
  <si>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</si>
  <si>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</si>
  <si>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</si>
  <si>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</si>
  <si>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</si>
  <si>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</si>
  <si>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</si>
  <si>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</si>
  <si>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</si>
  <si>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</si>
  <si>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</si>
  <si>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</si>
  <si>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</si>
  <si>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</si>
  <si>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</si>
  <si>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</si>
  <si>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</si>
  <si>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</si>
  <si>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</si>
  <si>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</si>
  <si>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</si>
  <si>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</si>
  <si>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</si>
  <si>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</si>
  <si>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</si>
  <si>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</si>
  <si>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</si>
  <si>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</si>
  <si>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</si>
  <si>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</si>
  <si>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</si>
  <si>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</si>
  <si>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</si>
  <si>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</si>
  <si>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</si>
  <si>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</si>
  <si>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</si>
  <si>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</si>
  <si>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</si>
  <si>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</si>
  <si>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</si>
  <si>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</si>
  <si>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</si>
  <si>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</si>
  <si>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</si>
  <si>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</si>
  <si>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T4.AF71L.S13</t>
  </si>
  <si>
    <t>T4.FPU.S13</t>
  </si>
  <si>
    <t>T4.GNI.S1</t>
  </si>
  <si>
    <t>Yellow cells: compulsory detail; green cells: automatic compilation; blue cells: voluntary detail.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</si>
  <si>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</si>
  <si>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</si>
  <si>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</si>
  <si>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</si>
  <si>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</si>
  <si>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</si>
  <si>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</si>
  <si>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</si>
  <si>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</si>
  <si>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</si>
  <si>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</si>
  <si>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</si>
  <si>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</si>
  <si>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</si>
  <si>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</si>
  <si>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</si>
  <si>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</si>
  <si>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</si>
  <si>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</si>
  <si>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</si>
  <si>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</si>
  <si>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</si>
  <si>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</si>
  <si>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</si>
  <si>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</si>
  <si>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</si>
  <si>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</si>
  <si>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</si>
  <si>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</si>
  <si>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</si>
  <si>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</si>
  <si>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</si>
  <si>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</si>
  <si>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</si>
  <si>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</si>
  <si>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</si>
  <si>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</si>
  <si>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</si>
  <si>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</si>
  <si>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</si>
  <si>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</si>
  <si>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</si>
  <si>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</si>
  <si>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</si>
  <si>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</si>
  <si>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</si>
  <si>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</si>
  <si>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</si>
  <si>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</si>
  <si>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</si>
  <si>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</si>
  <si>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</si>
  <si>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</si>
  <si>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</si>
  <si>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</si>
  <si>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</si>
  <si>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</si>
  <si>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</si>
  <si>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</si>
  <si>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</si>
  <si>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</si>
  <si>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</si>
  <si>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</si>
  <si>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</si>
  <si>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</si>
  <si>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</si>
  <si>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</si>
  <si>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</si>
  <si>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</si>
  <si>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</si>
  <si>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</si>
  <si>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</si>
  <si>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</si>
  <si>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</si>
  <si>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</si>
  <si>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</si>
  <si>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</si>
  <si>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</si>
  <si>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</si>
  <si>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</si>
  <si>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</si>
  <si>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</si>
  <si>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</si>
  <si>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</si>
  <si>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</si>
  <si>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</si>
  <si>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</si>
  <si>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</si>
  <si>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</si>
  <si>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</si>
  <si>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</si>
  <si>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</si>
  <si>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</si>
  <si>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</si>
  <si>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</si>
  <si>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</si>
  <si>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</si>
  <si>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</si>
  <si>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</si>
  <si>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</si>
  <si>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</si>
  <si>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</si>
  <si>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</si>
  <si>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</si>
  <si>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</si>
  <si>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</si>
  <si>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</si>
  <si>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</si>
  <si>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</si>
  <si>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T2.B9_OB.S1311</t>
  </si>
  <si>
    <t>T2.B9_OB1.S1311</t>
  </si>
  <si>
    <t>T2.B9_OB2.S1311</t>
  </si>
  <si>
    <t>T2.WB.S1312</t>
  </si>
  <si>
    <t>T2.FT.S1312</t>
  </si>
  <si>
    <t>T2.F4.S1312</t>
  </si>
  <si>
    <t>T2.F5.S1312</t>
  </si>
  <si>
    <t>T2.OFT.S1312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</si>
  <si>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</si>
  <si>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</si>
  <si>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</si>
  <si>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</si>
  <si>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</si>
  <si>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</si>
  <si>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</si>
  <si>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</si>
  <si>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</si>
  <si>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</si>
  <si>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</si>
  <si>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</si>
  <si>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T2.OA.S1312</t>
  </si>
  <si>
    <t>T2.OA1.S1312</t>
  </si>
  <si>
    <t>T2.OA2.S1312</t>
  </si>
  <si>
    <t>T2.OA3.S1312</t>
  </si>
  <si>
    <t>T2.B9.S1312</t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</si>
  <si>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</si>
  <si>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</si>
  <si>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</si>
  <si>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</si>
  <si>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</si>
  <si>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</si>
  <si>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</si>
  <si>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</si>
  <si>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</si>
  <si>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</si>
  <si>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</si>
  <si>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</si>
  <si>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</si>
  <si>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</si>
  <si>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</si>
  <si>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</si>
  <si>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</si>
  <si>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</si>
  <si>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</si>
  <si>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</si>
  <si>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</si>
  <si>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</si>
  <si>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</si>
  <si>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</si>
  <si>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</si>
  <si>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</si>
  <si>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</si>
  <si>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</si>
  <si>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</si>
  <si>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</si>
  <si>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</si>
  <si>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</si>
  <si>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</si>
  <si>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</si>
  <si>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</si>
  <si>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</si>
  <si>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</si>
  <si>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</si>
  <si>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</si>
  <si>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</si>
  <si>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</si>
  <si>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</si>
  <si>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</si>
  <si>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</si>
  <si>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</si>
  <si>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</si>
  <si>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</si>
  <si>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</si>
  <si>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</si>
  <si>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</si>
  <si>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</si>
  <si>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</si>
  <si>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</si>
  <si>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</si>
  <si>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</si>
  <si>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</si>
  <si>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</si>
  <si>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</si>
  <si>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</si>
  <si>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</si>
  <si>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</si>
  <si>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</si>
  <si>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</si>
  <si>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</si>
  <si>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</si>
  <si>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</si>
  <si>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</si>
  <si>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</si>
  <si>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</si>
  <si>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</si>
  <si>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</si>
  <si>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</si>
  <si>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</si>
  <si>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</si>
  <si>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</si>
  <si>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</si>
  <si>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</si>
  <si>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</si>
  <si>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</si>
  <si>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</si>
  <si>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</si>
  <si>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</si>
  <si>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</si>
  <si>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</si>
  <si>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</si>
  <si>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</si>
  <si>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</si>
  <si>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</si>
  <si>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</si>
  <si>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</si>
  <si>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</si>
  <si>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</si>
  <si>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</si>
  <si>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</si>
  <si>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</si>
  <si>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</si>
  <si>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</si>
  <si>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</si>
  <si>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</si>
  <si>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</si>
  <si>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</si>
  <si>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</si>
  <si>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</si>
  <si>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</si>
  <si>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</si>
  <si>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</si>
  <si>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</si>
  <si>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</si>
  <si>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</si>
  <si>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</si>
  <si>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</si>
  <si>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</si>
  <si>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</si>
  <si>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</si>
  <si>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</si>
  <si>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</si>
  <si>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</si>
  <si>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</si>
  <si>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</si>
  <si>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</si>
  <si>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</si>
  <si>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</si>
  <si>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</si>
  <si>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</si>
  <si>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</si>
  <si>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</si>
  <si>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</si>
  <si>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</si>
  <si>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</si>
  <si>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</si>
  <si>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</si>
  <si>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</si>
  <si>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</si>
  <si>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</si>
  <si>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</si>
  <si>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</si>
  <si>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T3.CTDEBT.S1312</t>
  </si>
  <si>
    <t>T3.DEBT.S1312</t>
  </si>
  <si>
    <t>T3.HOLD.S1312</t>
  </si>
  <si>
    <t>T3.CTDEBT.S1311</t>
  </si>
  <si>
    <t>T3.DEBT.S1311</t>
  </si>
  <si>
    <t>T3.HOLD.S1311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</si>
  <si>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</si>
  <si>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</si>
  <si>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</si>
  <si>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</si>
  <si>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</si>
  <si>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</si>
  <si>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</si>
  <si>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</si>
  <si>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</si>
  <si>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</si>
  <si>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</si>
  <si>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</si>
  <si>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</si>
  <si>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</si>
  <si>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</si>
  <si>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</si>
  <si>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</si>
  <si>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</si>
  <si>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</si>
  <si>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</si>
  <si>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</si>
  <si>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</si>
  <si>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</si>
  <si>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</si>
  <si>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</si>
  <si>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T3.F41.S13</t>
  </si>
  <si>
    <t>T3.F42.S13</t>
  </si>
  <si>
    <t>T3.F42ACQ.S13</t>
  </si>
  <si>
    <t>T3.F42DIS.S13</t>
  </si>
  <si>
    <t>T3.F5OP.S13</t>
  </si>
  <si>
    <t>T3.F5OPACQ.S13</t>
  </si>
  <si>
    <t>T3.F5OPDIS.S13</t>
  </si>
  <si>
    <t>T3.F5PN.S13</t>
  </si>
  <si>
    <t>T2.OFTDL.S1311</t>
  </si>
  <si>
    <t>T2.OFTDL.S1312</t>
  </si>
  <si>
    <t>T2.B9_OB.S1312</t>
  </si>
  <si>
    <t>T2.B9_OB1.S1312</t>
  </si>
  <si>
    <t>T2.B9_OB2.S1312</t>
  </si>
  <si>
    <t>T2.OFTDL.S1313</t>
  </si>
  <si>
    <t>T2.B9_OB.S1313</t>
  </si>
  <si>
    <t>T2.B9_OB1.S1313</t>
  </si>
  <si>
    <t>T2.B9_OB2.S1313</t>
  </si>
  <si>
    <t>T2.B9_OB.S1314</t>
  </si>
  <si>
    <t>T2.B9_OB1.S1314</t>
  </si>
  <si>
    <t>T2.B9_OB2.S1314</t>
  </si>
  <si>
    <t>T2.OFTDL.S1314</t>
  </si>
  <si>
    <t>T3.F41.S1311</t>
  </si>
  <si>
    <t>T3.F42.S1311</t>
  </si>
  <si>
    <t>T3.F42ACQ.S1311</t>
  </si>
  <si>
    <t>T3.F42DIS.S1311</t>
  </si>
  <si>
    <t>T3.F5PN.S1311</t>
  </si>
  <si>
    <t>T3.F5OP.S1311</t>
  </si>
  <si>
    <t>T3.F5OPACQ.S1311</t>
  </si>
  <si>
    <t>T3.F5OPDIS.S1311</t>
  </si>
  <si>
    <t>T3.F41.S1312</t>
  </si>
  <si>
    <t>T3.F42.S1312</t>
  </si>
  <si>
    <t>T3.F42ACQ.S1312</t>
  </si>
  <si>
    <t>T3.F42DIS.S1312</t>
  </si>
  <si>
    <t>T3.F5PN.S1312</t>
  </si>
  <si>
    <t>T3.F5OP.S1312</t>
  </si>
  <si>
    <t>T3.F5OPACQ.S1312</t>
  </si>
  <si>
    <t>T3.F5OPDIS.S1312</t>
  </si>
  <si>
    <t>T3.F41.S1313</t>
  </si>
  <si>
    <t>T3.F42.S1313</t>
  </si>
  <si>
    <t>T3.F42ACQ.S1313</t>
  </si>
  <si>
    <t>T3.F42DIS.S1313</t>
  </si>
  <si>
    <t>T3.F5PN.S1313</t>
  </si>
  <si>
    <t>T3.F5OP.S1313</t>
  </si>
  <si>
    <t>T3.F5OPACQ.S1313</t>
  </si>
  <si>
    <t>T3.F5OPDIS.S1313</t>
  </si>
  <si>
    <t>T3.F41.S1314</t>
  </si>
  <si>
    <t>T3.F42.S1314</t>
  </si>
  <si>
    <t>T3.F42ACQ.S1314</t>
  </si>
  <si>
    <t>T3.F42DIS.S1314</t>
  </si>
  <si>
    <t>T3.F5PN.S1314</t>
  </si>
  <si>
    <t>T3.F5OP.S1314</t>
  </si>
  <si>
    <t>T3.F5OPACQ.S1314</t>
  </si>
  <si>
    <t>T3.F5OPDIS.S1314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</si>
  <si>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</si>
  <si>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</si>
  <si>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</si>
  <si>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</si>
  <si>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</si>
  <si>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</si>
  <si>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</si>
  <si>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</si>
  <si>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</si>
  <si>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</si>
  <si>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</si>
  <si>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</si>
  <si>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</si>
  <si>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</si>
  <si>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</si>
  <si>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</si>
  <si>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</si>
  <si>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</si>
  <si>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</si>
  <si>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</si>
  <si>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</si>
  <si>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</si>
  <si>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T2.ONFT.S1311</t>
  </si>
  <si>
    <t>T2.ONFT1.S1311</t>
  </si>
  <si>
    <t>T2.ONFT2.S1311</t>
  </si>
  <si>
    <t>T3.D41_AFD.S13</t>
  </si>
  <si>
    <t>T3.D41_AFD.S1311</t>
  </si>
  <si>
    <t>T3.D41_AFD.S1312</t>
  </si>
  <si>
    <t>T3.D41_AFD.S1313</t>
  </si>
  <si>
    <t>T3.D41_AFD.S1314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</si>
  <si>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</si>
  <si>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</si>
  <si>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</si>
  <si>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</si>
  <si>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</si>
  <si>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</si>
  <si>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</si>
  <si>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 xml:space="preserve">in accordance with Council Regulation (EC) N° 479/2009 </t>
  </si>
  <si>
    <t>Set of reporting tables as endorsed by the CMFB on 06/08/2009.</t>
  </si>
  <si>
    <t>T2.WB.S1312+T2.FT.S1312+T2.ONFT.S1312+T2.D41DIF.S1312+T2.F7ASS.S1312+T2.F7LIA.S1312+T2.WBN.S1312+T2.B9_OB.S1312+T2.OA.S1312= T2.B9.S1312</t>
  </si>
  <si>
    <t>T2.WB.S1311+T2.FT.S1311+T2.ONFT.S1311+T2.D41DIF.S1311+T2.F7ASS.S1311+T2.F7LIA.S1311+T2.WBN.S1311+T2.B9_OB.S1311+T2.OA.S1311= T2.B9.S1311</t>
  </si>
  <si>
    <t>T2.WB.S1313+T2.FT.S1313+T2.ONFT.S1313+T2.D41DIF.S1313+T2.F7ASS.S1313+T2.F7LIA.S1313+T2.WBN.S1313+T2.B9_OB.S1313+T2.OA.S1313= T2.B9.S1313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</si>
  <si>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</si>
  <si>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</si>
  <si>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</si>
  <si>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</si>
  <si>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</si>
  <si>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</si>
  <si>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</si>
  <si>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</si>
  <si>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</si>
  <si>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</si>
  <si>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</si>
  <si>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</si>
  <si>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</si>
  <si>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</si>
  <si>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</si>
  <si>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</si>
  <si>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</si>
  <si>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</si>
  <si>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</si>
  <si>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</si>
  <si>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</si>
  <si>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</si>
  <si>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</si>
  <si>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</si>
  <si>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</si>
  <si>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</si>
  <si>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</si>
  <si>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</si>
  <si>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</si>
  <si>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</si>
  <si>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</si>
  <si>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</si>
  <si>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</si>
  <si>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</si>
  <si>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</si>
  <si>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</si>
  <si>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</si>
  <si>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</si>
  <si>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</si>
  <si>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</si>
  <si>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</si>
  <si>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</si>
  <si>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</si>
  <si>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T3.ADJ.S13=T3.LIA.S13+T3.OLIA.S13+T3.ISS_A.S13+T3.D41_A.S13+T3.RED_A.S13+T3.FREV_A.S13+T3.K121_A.S13+T3.OCVO_A.S13</t>
  </si>
  <si>
    <t>T3.ADJ.S1311=T3.LIA.S1311+T3.OLIA.S1311+T3.ISS_A.S1311+T3.D41_A.S1311+T3.RED_A.S1311+T3.FREV_A.S1311+T3.K121_A.S1311+T3.OCVO_A.S1311</t>
  </si>
  <si>
    <t>T3.ADJ.S1312=T3.LIA.S1312+T3.OLIA.S1312+T3.ISS_A.S1312+T3.D41_A.S1312+T3.RED_A.S1312+T3.FREV_A.S1312+T3.K121_A.S1312+T3.OCVO_A.S1312</t>
  </si>
  <si>
    <t>T3.ADJ.S1313=T3.LIA.S1313+T3.OLIA.S1313+T3.ISS_A.S1313+T3.D41_A.S1313+T3.RED_A.S1313+T3.FREV_A.S1313+T3.K121_A.S1313+T3.OCVO_A.S1313</t>
  </si>
  <si>
    <t>T3.ADJ.S1314=T3.LIA.S1314+T3.OLIA.S1314+T3.ISS_A.S1314+T3.D41_A.S1314+T3.RED_A.S1314+T3.FREV_A.S1314+T3.K121_A.S1314+T3.OCVO_A.S1314</t>
  </si>
  <si>
    <t>T2.B9_OWB.S1311</t>
  </si>
  <si>
    <t>T2.B9_OWB.S1312</t>
  </si>
  <si>
    <t>T2.B9_OWB.S1313</t>
  </si>
  <si>
    <t>T2.B9_OWB.S1314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</si>
  <si>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</si>
  <si>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M</t>
  </si>
  <si>
    <t>Claim cancellation against Social Security funds</t>
  </si>
  <si>
    <t>Financial claim of a commercial bank on the State (derived from Church compensation), capital transfer</t>
  </si>
  <si>
    <t>Transfers from privatisation receipts paid by State Privatisation Co. to the Treasury single account (off-budget transaction)</t>
  </si>
  <si>
    <t>Capital transfres in kind from nonprofit institutions classified in Central Government</t>
  </si>
  <si>
    <t>Gripen reclassification from operative lease to financial lease</t>
  </si>
  <si>
    <t>Capital transfer to non-financial corporations</t>
  </si>
  <si>
    <t>Memorandum item: advance payment by CG to financial institutions (relates to dwelling subsidies)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</si>
  <si>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</si>
  <si>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</si>
  <si>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</si>
  <si>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</si>
  <si>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</si>
  <si>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</si>
  <si>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</si>
  <si>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</si>
  <si>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Corporations classified into Local Government</t>
  </si>
  <si>
    <t>Imputed dwelling privatisation financed by loan</t>
  </si>
  <si>
    <t>Free transfer of equities to State Privatization Co.</t>
  </si>
  <si>
    <t>Relates to P.11 and P.131</t>
  </si>
  <si>
    <t>Relates to D.611</t>
  </si>
  <si>
    <t>Transfer of privatisation receipt from sale of MAV Cargo to MAV</t>
  </si>
  <si>
    <t>Country: Hungary</t>
  </si>
  <si>
    <t>final</t>
  </si>
  <si>
    <t>hal-finalized</t>
  </si>
  <si>
    <t>estimated</t>
  </si>
  <si>
    <t>L</t>
  </si>
  <si>
    <t>cash</t>
  </si>
  <si>
    <t>Memorandum item: holding gains on EU transfers</t>
  </si>
  <si>
    <t>Claim cancellation of "old government claim", 2006: Iraq; 2007: Republic of Russia, 2009: Cambodia, Mozambique</t>
  </si>
  <si>
    <t>Relates to taxes</t>
  </si>
  <si>
    <t>Relates to P.11, P.131</t>
  </si>
  <si>
    <t>Relates to D.2</t>
  </si>
  <si>
    <t xml:space="preserve">Relates to D.5 </t>
  </si>
  <si>
    <t>Relates to: Eu transfers</t>
  </si>
  <si>
    <t>Relates to D.45 and K.2 in 2007 and 2008</t>
  </si>
  <si>
    <t>Date: 19/10/2009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</si>
</sst>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</numFmts>
  <fonts count="5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5" xfId="0" applyFont="1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3" xfId="0" applyFont="1" applyFill="1" applyBorder="1" applyAlignment="1" applyProtection="1">
      <alignment horizontal="left" vertical="center"/>
      <protection/>
    </xf>
    <xf numFmtId="0" fontId="16" fillId="0" borderId="34" xfId="0" applyFont="1" applyFill="1" applyBorder="1" applyAlignment="1" applyProtection="1">
      <alignment horizontal="centerContinuous" vertical="center"/>
      <protection/>
    </xf>
    <xf numFmtId="0" fontId="16" fillId="0" borderId="35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" fillId="2" borderId="37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8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39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26" fillId="0" borderId="4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3" borderId="41" xfId="0" applyFont="1" applyFill="1" applyBorder="1" applyAlignment="1" applyProtection="1">
      <alignment horizontal="centerContinuous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1" fillId="2" borderId="38" xfId="0" applyFont="1" applyFill="1" applyBorder="1" applyAlignment="1" applyProtection="1">
      <alignment/>
      <protection locked="0"/>
    </xf>
    <xf numFmtId="0" fontId="24" fillId="2" borderId="37" xfId="0" applyFont="1" applyFill="1" applyBorder="1" applyAlignment="1" applyProtection="1">
      <alignment/>
      <protection locked="0"/>
    </xf>
    <xf numFmtId="0" fontId="31" fillId="0" borderId="41" xfId="0" applyFont="1" applyFill="1" applyBorder="1" applyAlignment="1" applyProtection="1">
      <alignment horizontal="centerContinuous"/>
      <protection locked="0"/>
    </xf>
    <xf numFmtId="0" fontId="31" fillId="0" borderId="41" xfId="0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4" fillId="0" borderId="4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10" xfId="0" applyFont="1" applyFill="1" applyBorder="1" applyAlignment="1" applyProtection="1">
      <alignment horizontal="centerContinuous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31" fillId="4" borderId="38" xfId="0" applyFont="1" applyFill="1" applyBorder="1" applyAlignment="1" applyProtection="1">
      <alignment/>
      <protection/>
    </xf>
    <xf numFmtId="0" fontId="31" fillId="4" borderId="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1" fillId="0" borderId="38" xfId="0" applyFont="1" applyFill="1" applyBorder="1" applyAlignment="1" applyProtection="1">
      <alignment/>
      <protection locked="0"/>
    </xf>
    <xf numFmtId="0" fontId="1" fillId="3" borderId="46" xfId="0" applyFont="1" applyFill="1" applyBorder="1" applyAlignment="1" applyProtection="1">
      <alignment horizontal="centerContinuous"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13" xfId="0" applyNumberFormat="1" applyFill="1" applyBorder="1" applyAlignment="1" applyProtection="1">
      <alignment/>
      <protection/>
    </xf>
    <xf numFmtId="2" fontId="13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0" fillId="0" borderId="9" xfId="0" applyFont="1" applyFill="1" applyBorder="1" applyAlignment="1" applyProtection="1">
      <alignment horizontal="center"/>
      <protection/>
    </xf>
    <xf numFmtId="0" fontId="39" fillId="0" borderId="9" xfId="0" applyFont="1" applyFill="1" applyBorder="1" applyAlignment="1" applyProtection="1">
      <alignment horizontal="center"/>
      <protection/>
    </xf>
    <xf numFmtId="0" fontId="40" fillId="0" borderId="49" xfId="0" applyFont="1" applyFill="1" applyBorder="1" applyAlignment="1" applyProtection="1" quotePrefix="1">
      <alignment horizontal="center"/>
      <protection locked="0"/>
    </xf>
    <xf numFmtId="0" fontId="1" fillId="2" borderId="11" xfId="0" applyFont="1" applyFill="1" applyBorder="1" applyAlignment="1" applyProtection="1" quotePrefix="1">
      <alignment horizontal="center"/>
      <protection locked="0"/>
    </xf>
    <xf numFmtId="0" fontId="1" fillId="2" borderId="9" xfId="0" applyFont="1" applyFill="1" applyBorder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 horizontal="righ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31" fillId="0" borderId="17" xfId="0" applyFont="1" applyFill="1" applyBorder="1" applyAlignment="1" applyProtection="1">
      <alignment horizontal="left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16" fillId="0" borderId="34" xfId="0" applyFont="1" applyFill="1" applyBorder="1" applyAlignment="1" applyProtection="1">
      <alignment horizontal="left" vertical="center"/>
      <protection/>
    </xf>
    <xf numFmtId="0" fontId="24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16" fillId="0" borderId="5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3" fillId="0" borderId="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46" fillId="5" borderId="0" xfId="0" applyFont="1" applyFill="1" applyBorder="1" applyAlignment="1">
      <alignment/>
    </xf>
    <xf numFmtId="0" fontId="46" fillId="5" borderId="0" xfId="0" applyFont="1" applyFill="1" applyBorder="1" applyAlignment="1">
      <alignment/>
    </xf>
    <xf numFmtId="0" fontId="0" fillId="0" borderId="17" xfId="0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 horizontal="left"/>
      <protection/>
    </xf>
    <xf numFmtId="0" fontId="50" fillId="0" borderId="51" xfId="0" applyFont="1" applyFill="1" applyBorder="1" applyAlignment="1" applyProtection="1">
      <alignment/>
      <protection/>
    </xf>
    <xf numFmtId="0" fontId="50" fillId="0" borderId="52" xfId="0" applyFont="1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50" fillId="0" borderId="54" xfId="0" applyFont="1" applyFill="1" applyBorder="1" applyAlignment="1" applyProtection="1">
      <alignment/>
      <protection/>
    </xf>
    <xf numFmtId="0" fontId="0" fillId="0" borderId="55" xfId="0" applyFill="1" applyBorder="1" applyAlignment="1" applyProtection="1">
      <alignment/>
      <protection/>
    </xf>
    <xf numFmtId="0" fontId="51" fillId="0" borderId="54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6" xfId="0" applyFont="1" applyFill="1" applyBorder="1" applyAlignment="1" applyProtection="1">
      <alignment/>
      <protection/>
    </xf>
    <xf numFmtId="0" fontId="52" fillId="0" borderId="57" xfId="0" applyFont="1" applyBorder="1" applyAlignment="1" applyProtection="1">
      <alignment wrapText="1"/>
      <protection/>
    </xf>
    <xf numFmtId="0" fontId="6" fillId="0" borderId="57" xfId="0" applyFont="1" applyFill="1" applyBorder="1" applyAlignment="1" applyProtection="1">
      <alignment/>
      <protection/>
    </xf>
    <xf numFmtId="2" fontId="6" fillId="0" borderId="57" xfId="0" applyNumberFormat="1" applyFont="1" applyFill="1" applyBorder="1" applyAlignment="1" applyProtection="1">
      <alignment/>
      <protection/>
    </xf>
    <xf numFmtId="0" fontId="13" fillId="6" borderId="26" xfId="0" applyFont="1" applyFill="1" applyBorder="1" applyAlignment="1" applyProtection="1">
      <alignment horizontal="center"/>
      <protection/>
    </xf>
    <xf numFmtId="0" fontId="13" fillId="6" borderId="26" xfId="0" applyFont="1" applyFill="1" applyBorder="1" applyAlignment="1" applyProtection="1">
      <alignment/>
      <protection/>
    </xf>
    <xf numFmtId="0" fontId="50" fillId="0" borderId="58" xfId="0" applyFont="1" applyFill="1" applyBorder="1" applyAlignment="1" applyProtection="1">
      <alignment/>
      <protection/>
    </xf>
    <xf numFmtId="0" fontId="50" fillId="0" borderId="59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52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53" fillId="0" borderId="54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52" fillId="0" borderId="57" xfId="0" applyFont="1" applyBorder="1" applyAlignment="1" applyProtection="1">
      <alignment horizontal="left" wrapText="1"/>
      <protection/>
    </xf>
    <xf numFmtId="0" fontId="0" fillId="0" borderId="57" xfId="0" applyFill="1" applyBorder="1" applyAlignment="1" applyProtection="1">
      <alignment/>
      <protection/>
    </xf>
    <xf numFmtId="0" fontId="0" fillId="0" borderId="60" xfId="0" applyFill="1" applyBorder="1" applyAlignment="1" applyProtection="1">
      <alignment/>
      <protection/>
    </xf>
    <xf numFmtId="0" fontId="50" fillId="0" borderId="51" xfId="0" applyFont="1" applyFill="1" applyBorder="1" applyAlignment="1" applyProtection="1">
      <alignment vertical="top"/>
      <protection/>
    </xf>
    <xf numFmtId="0" fontId="0" fillId="0" borderId="52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 quotePrefix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2" fontId="12" fillId="0" borderId="57" xfId="0" applyNumberFormat="1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/>
      <protection/>
    </xf>
    <xf numFmtId="0" fontId="0" fillId="0" borderId="56" xfId="0" applyFill="1" applyBorder="1" applyAlignment="1" applyProtection="1">
      <alignment/>
      <protection/>
    </xf>
    <xf numFmtId="2" fontId="6" fillId="0" borderId="57" xfId="0" applyNumberFormat="1" applyFont="1" applyFill="1" applyBorder="1" applyAlignment="1" applyProtection="1" quotePrefix="1">
      <alignment/>
      <protection/>
    </xf>
    <xf numFmtId="0" fontId="0" fillId="0" borderId="45" xfId="0" applyFont="1" applyFill="1" applyBorder="1" applyAlignment="1" applyProtection="1" quotePrefix="1">
      <alignment horizontal="center"/>
      <protection locked="0"/>
    </xf>
    <xf numFmtId="0" fontId="6" fillId="2" borderId="6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0" fillId="0" borderId="69" xfId="0" applyFill="1" applyBorder="1" applyAlignment="1" applyProtection="1">
      <alignment/>
      <protection locked="0"/>
    </xf>
    <xf numFmtId="0" fontId="44" fillId="0" borderId="11" xfId="0" applyFont="1" applyFill="1" applyBorder="1" applyAlignment="1" applyProtection="1" quotePrefix="1">
      <alignment horizontal="center"/>
      <protection/>
    </xf>
    <xf numFmtId="0" fontId="44" fillId="0" borderId="9" xfId="0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47" fillId="0" borderId="11" xfId="0" applyFont="1" applyFill="1" applyBorder="1" applyAlignment="1" applyProtection="1" quotePrefix="1">
      <alignment horizontal="center"/>
      <protection/>
    </xf>
    <xf numFmtId="0" fontId="47" fillId="0" borderId="9" xfId="0" applyFont="1" applyFill="1" applyBorder="1" applyAlignment="1" applyProtection="1" quotePrefix="1">
      <alignment horizontal="center"/>
      <protection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7" xfId="0" applyFont="1" applyFill="1" applyBorder="1" applyAlignment="1" applyProtection="1">
      <alignment/>
      <protection locked="0"/>
    </xf>
    <xf numFmtId="0" fontId="31" fillId="0" borderId="38" xfId="0" applyFont="1" applyFill="1" applyBorder="1" applyAlignment="1" applyProtection="1">
      <alignment/>
      <protection locked="0"/>
    </xf>
    <xf numFmtId="0" fontId="31" fillId="0" borderId="70" xfId="0" applyFont="1" applyFill="1" applyBorder="1" applyAlignment="1" applyProtection="1">
      <alignment/>
      <protection locked="0"/>
    </xf>
    <xf numFmtId="0" fontId="31" fillId="0" borderId="66" xfId="0" applyFont="1" applyFill="1" applyBorder="1" applyAlignment="1" applyProtection="1">
      <alignment/>
      <protection locked="0"/>
    </xf>
    <xf numFmtId="0" fontId="31" fillId="0" borderId="62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 applyProtection="1">
      <alignment/>
      <protection locked="0"/>
    </xf>
    <xf numFmtId="0" fontId="31" fillId="0" borderId="20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8" fillId="2" borderId="37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38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193" fontId="1" fillId="2" borderId="38" xfId="0" applyNumberFormat="1" applyFont="1" applyFill="1" applyBorder="1" applyAlignment="1" applyProtection="1">
      <alignment/>
      <protection locked="0"/>
    </xf>
    <xf numFmtId="0" fontId="1" fillId="3" borderId="41" xfId="0" applyFont="1" applyFill="1" applyBorder="1" applyAlignment="1" applyProtection="1">
      <alignment horizontal="left"/>
      <protection locked="0"/>
    </xf>
    <xf numFmtId="3" fontId="1" fillId="3" borderId="75" xfId="0" applyNumberFormat="1" applyFont="1" applyFill="1" applyBorder="1" applyAlignment="1" applyProtection="1">
      <alignment/>
      <protection locked="0"/>
    </xf>
    <xf numFmtId="3" fontId="1" fillId="3" borderId="76" xfId="0" applyNumberFormat="1" applyFont="1" applyFill="1" applyBorder="1" applyAlignment="1" applyProtection="1">
      <alignment/>
      <protection locked="0"/>
    </xf>
    <xf numFmtId="3" fontId="1" fillId="3" borderId="38" xfId="0" applyNumberFormat="1" applyFont="1" applyFill="1" applyBorder="1" applyAlignment="1" applyProtection="1">
      <alignment/>
      <protection locked="0"/>
    </xf>
    <xf numFmtId="0" fontId="55" fillId="3" borderId="41" xfId="0" applyFont="1" applyFill="1" applyBorder="1" applyAlignment="1" applyProtection="1">
      <alignment horizontal="left"/>
      <protection locked="0"/>
    </xf>
    <xf numFmtId="3" fontId="1" fillId="2" borderId="39" xfId="0" applyNumberFormat="1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left"/>
      <protection locked="0"/>
    </xf>
    <xf numFmtId="3" fontId="1" fillId="2" borderId="6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6" fillId="2" borderId="77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6" fillId="2" borderId="78" xfId="0" applyNumberFormat="1" applyFont="1" applyFill="1" applyBorder="1" applyAlignment="1" applyProtection="1">
      <alignment/>
      <protection locked="0"/>
    </xf>
    <xf numFmtId="3" fontId="6" fillId="2" borderId="39" xfId="0" applyNumberFormat="1" applyFont="1" applyFill="1" applyBorder="1" applyAlignment="1" applyProtection="1">
      <alignment/>
      <protection locked="0"/>
    </xf>
    <xf numFmtId="3" fontId="31" fillId="2" borderId="38" xfId="0" applyNumberFormat="1" applyFont="1" applyFill="1" applyBorder="1" applyAlignment="1" applyProtection="1">
      <alignment/>
      <protection locked="0"/>
    </xf>
    <xf numFmtId="0" fontId="0" fillId="2" borderId="49" xfId="0" applyFont="1" applyFill="1" applyBorder="1" applyAlignment="1" applyProtection="1">
      <alignment horizontal="center"/>
      <protection locked="0"/>
    </xf>
    <xf numFmtId="3" fontId="31" fillId="2" borderId="2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1" fillId="0" borderId="5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 wrapText="1"/>
      <protection/>
    </xf>
    <xf numFmtId="0" fontId="0" fillId="0" borderId="52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 vertical="top" wrapText="1"/>
      <protection/>
    </xf>
    <xf numFmtId="0" fontId="0" fillId="0" borderId="59" xfId="0" applyFont="1" applyFill="1" applyBorder="1" applyAlignment="1" applyProtection="1">
      <alignment horizontal="center" wrapText="1"/>
      <protection/>
    </xf>
    <xf numFmtId="0" fontId="0" fillId="0" borderId="79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ont>
        <b/>
        <i val="0"/>
      </font>
      <fill>
        <patternFill patternType="solid">
          <bgColor rgb="FFFF99CC"/>
        </patternFill>
      </fill>
      <border/>
    </dxf>
    <dxf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14300" cy="285750"/>
    <xdr:sp>
      <xdr:nvSpPr>
        <xdr:cNvPr id="1" name="TextBox 7"/>
        <xdr:cNvSpPr txBox="1">
          <a:spLocks noChangeArrowheads="1"/>
        </xdr:cNvSpPr>
      </xdr:nvSpPr>
      <xdr:spPr>
        <a:xfrm>
          <a:off x="5676900" y="3752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6191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defaultGridColor="0" zoomScale="50" zoomScaleNormal="50" colorId="22" workbookViewId="0" topLeftCell="A1">
      <selection activeCell="E15" sqref="E15"/>
    </sheetView>
  </sheetViews>
  <sheetFormatPr defaultColWidth="9.77734375" defaultRowHeight="15"/>
  <cols>
    <col min="1" max="1" width="9.77734375" style="273" customWidth="1"/>
    <col min="2" max="2" width="3.77734375" style="273" customWidth="1"/>
    <col min="3" max="3" width="54.10546875" style="273" customWidth="1"/>
    <col min="4" max="4" width="10.99609375" style="273" customWidth="1"/>
    <col min="5" max="6" width="10.77734375" style="273" customWidth="1"/>
    <col min="7" max="8" width="10.6640625" style="273" customWidth="1"/>
    <col min="9" max="9" width="13.4453125" style="273" customWidth="1"/>
    <col min="10" max="10" width="60.77734375" style="273" customWidth="1"/>
    <col min="11" max="11" width="5.3359375" style="273" customWidth="1"/>
    <col min="12" max="12" width="0.9921875" style="273" customWidth="1"/>
    <col min="13" max="13" width="0.55078125" style="273" customWidth="1"/>
    <col min="14" max="14" width="9.77734375" style="273" customWidth="1"/>
    <col min="15" max="15" width="40.77734375" style="273" customWidth="1"/>
    <col min="16" max="16384" width="9.77734375" style="273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274"/>
    </row>
    <row r="3" spans="2:12" ht="41.25">
      <c r="B3" s="275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275"/>
      <c r="C4" s="17" t="s">
        <v>505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275"/>
      <c r="C5" s="17" t="s">
        <v>142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275"/>
      <c r="C6" s="276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275"/>
      <c r="C7" s="17"/>
      <c r="D7" s="18"/>
      <c r="E7" s="19"/>
      <c r="F7" s="19"/>
      <c r="G7" s="16"/>
      <c r="H7" s="16"/>
      <c r="I7" s="16"/>
      <c r="J7" s="4"/>
      <c r="K7" s="4"/>
      <c r="L7" s="4"/>
    </row>
    <row r="8" spans="2:12" ht="10.5" customHeight="1" thickBot="1">
      <c r="B8" s="275"/>
      <c r="C8" s="17"/>
      <c r="D8" s="20"/>
      <c r="E8" s="21"/>
      <c r="F8" s="21"/>
      <c r="G8" s="22"/>
      <c r="H8" s="22"/>
      <c r="I8" s="22"/>
      <c r="J8" s="4"/>
      <c r="K8" s="4"/>
      <c r="L8" s="4"/>
    </row>
    <row r="9" spans="2:12" ht="10.5" customHeight="1">
      <c r="B9" s="275"/>
      <c r="C9" s="17"/>
      <c r="D9" s="18"/>
      <c r="E9" s="19"/>
      <c r="F9" s="19"/>
      <c r="G9" s="16"/>
      <c r="H9" s="16"/>
      <c r="I9" s="16"/>
      <c r="J9" s="4"/>
      <c r="K9" s="4"/>
      <c r="L9" s="4"/>
    </row>
    <row r="10" spans="2:12" ht="42">
      <c r="B10" s="275"/>
      <c r="C10" s="17" t="s">
        <v>506</v>
      </c>
      <c r="D10" s="18"/>
      <c r="E10" s="19"/>
      <c r="F10" s="19"/>
      <c r="G10" s="16"/>
      <c r="H10" s="16"/>
      <c r="I10" s="16"/>
      <c r="J10" s="4"/>
      <c r="K10" s="4"/>
      <c r="L10" s="4"/>
    </row>
    <row r="11" spans="2:12" ht="32.25" customHeight="1">
      <c r="B11" s="275"/>
      <c r="G11" s="4"/>
      <c r="H11" s="4"/>
      <c r="I11" s="249"/>
      <c r="J11" s="249"/>
      <c r="K11" s="4"/>
      <c r="L11" s="4"/>
    </row>
    <row r="12" spans="2:12" ht="31.5">
      <c r="B12" s="275"/>
      <c r="D12" s="5"/>
      <c r="E12" s="4"/>
      <c r="G12" s="4"/>
      <c r="H12" s="4"/>
      <c r="I12" s="4"/>
      <c r="J12" s="4"/>
      <c r="K12" s="4"/>
      <c r="L12" s="4"/>
    </row>
    <row r="13" spans="2:12" ht="33.75">
      <c r="B13" s="275"/>
      <c r="C13" s="5"/>
      <c r="E13" s="278" t="s">
        <v>585</v>
      </c>
      <c r="F13" s="278"/>
      <c r="G13" s="278"/>
      <c r="H13" s="278"/>
      <c r="I13" s="278"/>
      <c r="J13" s="16"/>
      <c r="K13" s="4"/>
      <c r="L13" s="4"/>
    </row>
    <row r="14" spans="2:12" ht="33.75">
      <c r="B14" s="275"/>
      <c r="C14" s="5"/>
      <c r="E14" s="279" t="s">
        <v>599</v>
      </c>
      <c r="F14" s="279"/>
      <c r="G14" s="279"/>
      <c r="H14" s="279"/>
      <c r="I14" s="279"/>
      <c r="J14" s="4"/>
      <c r="K14" s="4"/>
      <c r="L14" s="4"/>
    </row>
    <row r="15" spans="2:7" ht="31.5">
      <c r="B15" s="275"/>
      <c r="C15" s="6"/>
      <c r="E15" s="250" t="s">
        <v>131</v>
      </c>
      <c r="G15" s="251"/>
    </row>
    <row r="16" spans="2:7" ht="31.5">
      <c r="B16" s="275"/>
      <c r="C16" s="6"/>
      <c r="D16" s="250"/>
      <c r="G16" s="251"/>
    </row>
    <row r="17" spans="2:4" ht="23.25">
      <c r="B17" s="275"/>
      <c r="C17" s="7" t="s">
        <v>120</v>
      </c>
      <c r="D17" s="7"/>
    </row>
    <row r="18" spans="2:4" ht="23.25">
      <c r="B18" s="275"/>
      <c r="C18" s="7"/>
      <c r="D18" s="7"/>
    </row>
    <row r="19" spans="1:16" ht="23.25" customHeight="1">
      <c r="A19" s="8"/>
      <c r="B19" s="9"/>
      <c r="C19" s="414" t="s">
        <v>121</v>
      </c>
      <c r="D19" s="414"/>
      <c r="E19" s="414"/>
      <c r="F19" s="414"/>
      <c r="G19" s="414"/>
      <c r="H19" s="414"/>
      <c r="I19" s="414"/>
      <c r="J19" s="414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14"/>
      <c r="D20" s="414"/>
      <c r="E20" s="414"/>
      <c r="F20" s="414"/>
      <c r="G20" s="414"/>
      <c r="H20" s="414"/>
      <c r="I20" s="414"/>
      <c r="J20" s="414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0" ht="23.25" customHeight="1">
      <c r="A22" s="8"/>
      <c r="C22" s="414" t="s">
        <v>122</v>
      </c>
      <c r="D22" s="414"/>
      <c r="E22" s="414"/>
      <c r="F22" s="414"/>
      <c r="G22" s="414"/>
      <c r="H22" s="414"/>
      <c r="I22" s="414"/>
      <c r="J22" s="414"/>
    </row>
    <row r="23" spans="1:10" ht="23.25" customHeight="1">
      <c r="A23" s="8"/>
      <c r="C23" s="414"/>
      <c r="D23" s="414"/>
      <c r="E23" s="414"/>
      <c r="F23" s="414"/>
      <c r="G23" s="414"/>
      <c r="H23" s="414"/>
      <c r="I23" s="414"/>
      <c r="J23" s="414"/>
    </row>
    <row r="24" spans="1:4" ht="23.25">
      <c r="A24" s="8"/>
      <c r="C24" s="7"/>
      <c r="D24" s="7"/>
    </row>
    <row r="25" spans="1:4" ht="23.25">
      <c r="A25" s="8"/>
      <c r="C25" s="10" t="s">
        <v>1</v>
      </c>
      <c r="D25" s="10"/>
    </row>
    <row r="26" spans="1:13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8"/>
      <c r="B27" s="9"/>
      <c r="G27" s="8"/>
      <c r="H27" s="8"/>
      <c r="I27" s="8"/>
      <c r="J27" s="8"/>
      <c r="K27" s="8"/>
      <c r="L27" s="8"/>
      <c r="M27" s="8"/>
    </row>
    <row r="28" spans="1:13" ht="23.25">
      <c r="A28" s="8"/>
      <c r="B28" s="9"/>
      <c r="C28" s="230" t="s">
        <v>113</v>
      </c>
      <c r="D28" s="8"/>
      <c r="G28" s="8"/>
      <c r="H28" s="8"/>
      <c r="I28" s="8"/>
      <c r="J28" s="8"/>
      <c r="K28" s="8"/>
      <c r="L28" s="8"/>
      <c r="M28" s="8"/>
    </row>
    <row r="29" spans="1:13" ht="36" customHeight="1">
      <c r="A29" s="8"/>
      <c r="B29" s="9"/>
      <c r="C29" s="230" t="s">
        <v>114</v>
      </c>
      <c r="D29" s="11"/>
      <c r="G29" s="11"/>
      <c r="H29" s="11"/>
      <c r="I29" s="8"/>
      <c r="K29" s="8"/>
      <c r="L29" s="8"/>
      <c r="M29" s="8"/>
    </row>
    <row r="30" spans="1:13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2"/>
      <c r="F33" s="12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3"/>
      <c r="B36" s="14"/>
      <c r="C36" s="277"/>
      <c r="D36" s="4"/>
      <c r="E36" s="13"/>
      <c r="F36" s="13"/>
      <c r="G36" s="13"/>
      <c r="H36" s="13"/>
      <c r="I36" s="13"/>
      <c r="J36" s="13"/>
      <c r="K36" s="13"/>
      <c r="L36" s="13"/>
      <c r="M36" s="13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insertRows="0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75"/>
  <sheetViews>
    <sheetView showGridLines="0" defaultGridColor="0" zoomScale="80" zoomScaleNormal="80" colorId="22" workbookViewId="0" topLeftCell="B10">
      <selection activeCell="D42" sqref="D42:G42"/>
    </sheetView>
  </sheetViews>
  <sheetFormatPr defaultColWidth="9.77734375" defaultRowHeight="15"/>
  <cols>
    <col min="1" max="1" width="16.21484375" style="40" hidden="1" customWidth="1"/>
    <col min="2" max="2" width="3.77734375" style="25" customWidth="1"/>
    <col min="3" max="3" width="70.21484375" style="71" customWidth="1"/>
    <col min="4" max="4" width="10.99609375" style="25" customWidth="1"/>
    <col min="5" max="6" width="10.77734375" style="25" customWidth="1"/>
    <col min="7" max="7" width="10.6640625" style="25" customWidth="1"/>
    <col min="8" max="8" width="87.5546875" style="25" customWidth="1"/>
    <col min="9" max="9" width="5.3359375" style="25" customWidth="1"/>
    <col min="10" max="10" width="0.9921875" style="25" customWidth="1"/>
    <col min="11" max="11" width="0.55078125" style="25" customWidth="1"/>
    <col min="12" max="12" width="9.77734375" style="25" customWidth="1"/>
    <col min="13" max="13" width="40.77734375" style="25" customWidth="1"/>
    <col min="14" max="16384" width="9.77734375" style="25" customWidth="1"/>
  </cols>
  <sheetData>
    <row r="1" spans="1:11" ht="9.75" customHeight="1">
      <c r="A1" s="53"/>
      <c r="B1" s="53"/>
      <c r="C1" s="143"/>
      <c r="D1" s="55"/>
      <c r="E1" s="144"/>
      <c r="F1" s="144"/>
      <c r="G1" s="144"/>
      <c r="H1" s="144"/>
      <c r="I1" s="144"/>
      <c r="K1" s="26"/>
    </row>
    <row r="2" spans="1:11" ht="18">
      <c r="A2" s="49"/>
      <c r="B2" s="145" t="s">
        <v>44</v>
      </c>
      <c r="C2" s="62" t="s">
        <v>84</v>
      </c>
      <c r="D2" s="24"/>
      <c r="K2" s="26"/>
    </row>
    <row r="3" spans="1:11" ht="18">
      <c r="A3" s="49"/>
      <c r="B3" s="145"/>
      <c r="C3" s="62" t="s">
        <v>85</v>
      </c>
      <c r="D3" s="24"/>
      <c r="K3" s="26"/>
    </row>
    <row r="4" spans="1:11" ht="16.5" thickBot="1">
      <c r="A4" s="49"/>
      <c r="B4" s="145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45"/>
      <c r="E8" s="345"/>
      <c r="F8" s="345"/>
      <c r="G8" s="346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359</v>
      </c>
      <c r="B10" s="79"/>
      <c r="C10" s="151" t="s">
        <v>118</v>
      </c>
      <c r="D10" s="389">
        <f>-'Table 1'!E13</f>
        <v>113888.61538461538</v>
      </c>
      <c r="E10" s="389">
        <f>-'Table 1'!F13</f>
        <v>185534</v>
      </c>
      <c r="F10" s="389">
        <f>-'Table 1'!G13</f>
        <v>21736</v>
      </c>
      <c r="G10" s="389">
        <f>-'Table 1'!H13</f>
        <v>-41808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360</v>
      </c>
      <c r="B12" s="153"/>
      <c r="C12" s="154" t="s">
        <v>147</v>
      </c>
      <c r="D12" s="228">
        <f>D13+D14+D15+D22+D27</f>
        <v>-22292</v>
      </c>
      <c r="E12" s="228">
        <f>E13+E14+E15+E22+E27</f>
        <v>-13238.999999999993</v>
      </c>
      <c r="F12" s="228">
        <f>F13+F14+F15+F22+F27</f>
        <v>124359</v>
      </c>
      <c r="G12" s="229">
        <f>G13+G14+G15+G22+G27</f>
        <v>184218</v>
      </c>
      <c r="H12" s="209"/>
      <c r="I12" s="155"/>
    </row>
    <row r="13" spans="1:9" s="125" customFormat="1" ht="16.5" customHeight="1">
      <c r="A13" s="135" t="s">
        <v>361</v>
      </c>
      <c r="B13" s="156"/>
      <c r="C13" s="157" t="s">
        <v>87</v>
      </c>
      <c r="D13" s="410">
        <v>-2046</v>
      </c>
      <c r="E13" s="410">
        <v>3799.0000000000064</v>
      </c>
      <c r="F13" s="410">
        <v>147845</v>
      </c>
      <c r="G13" s="410">
        <v>145098</v>
      </c>
      <c r="H13" s="209"/>
      <c r="I13" s="155"/>
    </row>
    <row r="14" spans="1:9" s="125" customFormat="1" ht="16.5" customHeight="1">
      <c r="A14" s="135" t="s">
        <v>362</v>
      </c>
      <c r="B14" s="156"/>
      <c r="C14" s="157" t="s">
        <v>97</v>
      </c>
      <c r="D14" s="410">
        <v>-18493</v>
      </c>
      <c r="E14" s="410">
        <v>-9911</v>
      </c>
      <c r="F14" s="410">
        <v>8568</v>
      </c>
      <c r="G14" s="410">
        <v>41298</v>
      </c>
      <c r="H14" s="209"/>
      <c r="I14" s="155"/>
    </row>
    <row r="15" spans="1:9" s="125" customFormat="1" ht="16.5" customHeight="1">
      <c r="A15" s="135" t="s">
        <v>363</v>
      </c>
      <c r="B15" s="156"/>
      <c r="C15" s="157" t="s">
        <v>45</v>
      </c>
      <c r="D15" s="410">
        <v>4802</v>
      </c>
      <c r="E15" s="410">
        <v>-2196</v>
      </c>
      <c r="F15" s="410">
        <v>-11157</v>
      </c>
      <c r="G15" s="410">
        <v>4395</v>
      </c>
      <c r="H15" s="209"/>
      <c r="I15" s="155"/>
    </row>
    <row r="16" spans="1:9" s="125" customFormat="1" ht="16.5" customHeight="1">
      <c r="A16" s="135" t="s">
        <v>364</v>
      </c>
      <c r="B16" s="156"/>
      <c r="C16" s="158" t="s">
        <v>77</v>
      </c>
      <c r="D16" s="410">
        <v>22000</v>
      </c>
      <c r="E16" s="410">
        <v>23224</v>
      </c>
      <c r="F16" s="410">
        <v>14000</v>
      </c>
      <c r="G16" s="410">
        <v>18223</v>
      </c>
      <c r="H16" s="209"/>
      <c r="I16" s="155"/>
    </row>
    <row r="17" spans="1:9" s="125" customFormat="1" ht="16.5" customHeight="1">
      <c r="A17" s="135" t="s">
        <v>365</v>
      </c>
      <c r="B17" s="156"/>
      <c r="C17" s="157" t="s">
        <v>78</v>
      </c>
      <c r="D17" s="410">
        <v>-17198</v>
      </c>
      <c r="E17" s="410">
        <v>-25420</v>
      </c>
      <c r="F17" s="410">
        <v>-25157</v>
      </c>
      <c r="G17" s="410">
        <v>-13828</v>
      </c>
      <c r="H17" s="209"/>
      <c r="I17" s="155"/>
    </row>
    <row r="18" spans="1:9" s="125" customFormat="1" ht="16.5" customHeight="1">
      <c r="A18" s="300" t="s">
        <v>452</v>
      </c>
      <c r="B18" s="156"/>
      <c r="C18" s="158" t="s">
        <v>139</v>
      </c>
      <c r="D18" s="410">
        <v>2242</v>
      </c>
      <c r="E18" s="410">
        <v>315.999999999999</v>
      </c>
      <c r="F18" s="410">
        <v>-11057</v>
      </c>
      <c r="G18" s="410">
        <v>2711</v>
      </c>
      <c r="H18" s="209"/>
      <c r="I18" s="155"/>
    </row>
    <row r="19" spans="1:9" s="125" customFormat="1" ht="16.5" customHeight="1">
      <c r="A19" s="300" t="s">
        <v>453</v>
      </c>
      <c r="B19" s="156"/>
      <c r="C19" s="158" t="s">
        <v>133</v>
      </c>
      <c r="D19" s="410">
        <v>2560</v>
      </c>
      <c r="E19" s="410">
        <v>-2512</v>
      </c>
      <c r="F19" s="410">
        <v>-100</v>
      </c>
      <c r="G19" s="410">
        <v>1684</v>
      </c>
      <c r="H19" s="209"/>
      <c r="I19" s="155"/>
    </row>
    <row r="20" spans="1:9" s="125" customFormat="1" ht="16.5" customHeight="1">
      <c r="A20" s="300" t="s">
        <v>454</v>
      </c>
      <c r="B20" s="156"/>
      <c r="C20" s="158" t="s">
        <v>129</v>
      </c>
      <c r="D20" s="410">
        <v>11935</v>
      </c>
      <c r="E20" s="410">
        <v>15300</v>
      </c>
      <c r="F20" s="410">
        <v>13605</v>
      </c>
      <c r="G20" s="410">
        <v>12900</v>
      </c>
      <c r="H20" s="209"/>
      <c r="I20" s="155"/>
    </row>
    <row r="21" spans="1:9" s="125" customFormat="1" ht="16.5" customHeight="1">
      <c r="A21" s="300" t="s">
        <v>455</v>
      </c>
      <c r="B21" s="156"/>
      <c r="C21" s="157" t="s">
        <v>130</v>
      </c>
      <c r="D21" s="410">
        <v>-9375</v>
      </c>
      <c r="E21" s="410">
        <v>-17812</v>
      </c>
      <c r="F21" s="410">
        <v>-13705</v>
      </c>
      <c r="G21" s="410">
        <v>-11216</v>
      </c>
      <c r="H21" s="209"/>
      <c r="I21" s="155"/>
    </row>
    <row r="22" spans="1:9" s="125" customFormat="1" ht="16.5" customHeight="1">
      <c r="A22" s="135" t="s">
        <v>366</v>
      </c>
      <c r="B22" s="156"/>
      <c r="C22" s="158" t="s">
        <v>46</v>
      </c>
      <c r="D22" s="410">
        <v>-11032</v>
      </c>
      <c r="E22" s="410">
        <v>-12327</v>
      </c>
      <c r="F22" s="410">
        <v>-20982</v>
      </c>
      <c r="G22" s="410">
        <v>-18838</v>
      </c>
      <c r="H22" s="209"/>
      <c r="I22" s="155"/>
    </row>
    <row r="23" spans="1:9" s="125" customFormat="1" ht="16.5" customHeight="1">
      <c r="A23" s="300" t="s">
        <v>456</v>
      </c>
      <c r="B23" s="156"/>
      <c r="C23" s="158" t="s">
        <v>148</v>
      </c>
      <c r="D23" s="410">
        <v>-1218</v>
      </c>
      <c r="E23" s="410">
        <v>-5767</v>
      </c>
      <c r="F23" s="410">
        <v>2659</v>
      </c>
      <c r="G23" s="410">
        <v>-2946</v>
      </c>
      <c r="H23" s="209"/>
      <c r="I23" s="155"/>
    </row>
    <row r="24" spans="1:9" s="125" customFormat="1" ht="16.5" customHeight="1">
      <c r="A24" s="300" t="s">
        <v>457</v>
      </c>
      <c r="B24" s="156"/>
      <c r="C24" s="158" t="s">
        <v>140</v>
      </c>
      <c r="D24" s="410">
        <v>-9814</v>
      </c>
      <c r="E24" s="410">
        <v>-6560</v>
      </c>
      <c r="F24" s="410">
        <v>-23641</v>
      </c>
      <c r="G24" s="410">
        <v>-15892</v>
      </c>
      <c r="H24" s="209"/>
      <c r="I24" s="155"/>
    </row>
    <row r="25" spans="1:9" s="125" customFormat="1" ht="16.5" customHeight="1">
      <c r="A25" s="300" t="s">
        <v>458</v>
      </c>
      <c r="B25" s="156"/>
      <c r="C25" s="158" t="s">
        <v>134</v>
      </c>
      <c r="D25" s="410">
        <v>5800</v>
      </c>
      <c r="E25" s="410">
        <v>8600</v>
      </c>
      <c r="F25" s="410">
        <v>5894</v>
      </c>
      <c r="G25" s="410">
        <v>8390</v>
      </c>
      <c r="H25" s="209"/>
      <c r="I25" s="155"/>
    </row>
    <row r="26" spans="1:9" s="125" customFormat="1" ht="16.5" customHeight="1">
      <c r="A26" s="300" t="s">
        <v>459</v>
      </c>
      <c r="B26" s="156"/>
      <c r="C26" s="157" t="s">
        <v>135</v>
      </c>
      <c r="D26" s="410">
        <v>-15614</v>
      </c>
      <c r="E26" s="410">
        <v>-15160</v>
      </c>
      <c r="F26" s="410">
        <v>-29535</v>
      </c>
      <c r="G26" s="410">
        <v>-24282</v>
      </c>
      <c r="H26" s="209"/>
      <c r="I26" s="155"/>
    </row>
    <row r="27" spans="1:9" s="125" customFormat="1" ht="16.5" customHeight="1">
      <c r="A27" s="135" t="s">
        <v>367</v>
      </c>
      <c r="B27" s="156"/>
      <c r="C27" s="157" t="s">
        <v>88</v>
      </c>
      <c r="D27" s="410">
        <v>4477</v>
      </c>
      <c r="E27" s="410">
        <v>7396</v>
      </c>
      <c r="F27" s="410">
        <v>84.99999999999838</v>
      </c>
      <c r="G27" s="410">
        <v>12265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368</v>
      </c>
      <c r="B29" s="156"/>
      <c r="C29" s="154" t="s">
        <v>562</v>
      </c>
      <c r="D29" s="229">
        <f>SUM(D30:D31)+SUM(D33:D34)+D36+SUM(D38:D40)</f>
        <v>-36847.00000000009</v>
      </c>
      <c r="E29" s="229">
        <f>SUM(E30:E31)+SUM(E33:E34)+E36+SUM(E38:E40)</f>
        <v>-29509.99999999997</v>
      </c>
      <c r="F29" s="229">
        <f>SUM(F30:F31)+SUM(F33:F34)+F36+SUM(F38:F40)</f>
        <v>18561.99999999997</v>
      </c>
      <c r="G29" s="229">
        <f>SUM(G30:G31)+SUM(G33:G34)+G36+SUM(G38:G40)</f>
        <v>91137</v>
      </c>
      <c r="H29" s="209"/>
      <c r="I29" s="155"/>
    </row>
    <row r="30" spans="1:9" s="125" customFormat="1" ht="16.5" customHeight="1">
      <c r="A30" s="135" t="s">
        <v>369</v>
      </c>
      <c r="B30" s="156"/>
      <c r="C30" s="157" t="s">
        <v>91</v>
      </c>
      <c r="D30" s="410">
        <v>0</v>
      </c>
      <c r="E30" s="410">
        <v>0</v>
      </c>
      <c r="F30" s="410">
        <v>0</v>
      </c>
      <c r="G30" s="410">
        <v>0</v>
      </c>
      <c r="H30" s="209"/>
      <c r="I30" s="155"/>
    </row>
    <row r="31" spans="1:9" s="125" customFormat="1" ht="16.5" customHeight="1">
      <c r="A31" s="135" t="s">
        <v>370</v>
      </c>
      <c r="B31" s="156"/>
      <c r="C31" s="157" t="s">
        <v>101</v>
      </c>
      <c r="D31" s="410">
        <v>-39674</v>
      </c>
      <c r="E31" s="410">
        <v>-26216</v>
      </c>
      <c r="F31" s="410">
        <v>20226</v>
      </c>
      <c r="G31" s="410">
        <v>30489</v>
      </c>
      <c r="H31" s="209"/>
      <c r="I31" s="155"/>
    </row>
    <row r="32" spans="1:9" s="125" customFormat="1" ht="16.5" customHeight="1">
      <c r="A32" s="132"/>
      <c r="B32" s="156"/>
      <c r="C32" s="285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371</v>
      </c>
      <c r="B33" s="156"/>
      <c r="C33" s="285" t="s">
        <v>99</v>
      </c>
      <c r="D33" s="410">
        <v>0</v>
      </c>
      <c r="E33" s="410">
        <v>0</v>
      </c>
      <c r="F33" s="410">
        <v>0</v>
      </c>
      <c r="G33" s="410">
        <v>0</v>
      </c>
      <c r="H33" s="210"/>
      <c r="I33" s="155"/>
    </row>
    <row r="34" spans="1:9" s="125" customFormat="1" ht="16.5" customHeight="1">
      <c r="A34" s="135" t="s">
        <v>372</v>
      </c>
      <c r="B34" s="156"/>
      <c r="C34" s="157" t="s">
        <v>98</v>
      </c>
      <c r="D34" s="410">
        <v>-951</v>
      </c>
      <c r="E34" s="410">
        <v>-196</v>
      </c>
      <c r="F34" s="410">
        <v>-1609</v>
      </c>
      <c r="G34" s="410">
        <v>-2288</v>
      </c>
      <c r="H34" s="209"/>
      <c r="I34" s="155"/>
    </row>
    <row r="35" spans="1:9" s="125" customFormat="1" ht="16.5" customHeight="1">
      <c r="A35" s="300" t="s">
        <v>496</v>
      </c>
      <c r="B35" s="156"/>
      <c r="C35" s="158" t="s">
        <v>128</v>
      </c>
      <c r="D35" s="410">
        <v>0</v>
      </c>
      <c r="E35" s="410">
        <v>0</v>
      </c>
      <c r="F35" s="410">
        <v>0</v>
      </c>
      <c r="G35" s="410">
        <v>0</v>
      </c>
      <c r="H35" s="209"/>
      <c r="I35" s="155"/>
    </row>
    <row r="36" spans="1:9" s="125" customFormat="1" ht="16.5" customHeight="1">
      <c r="A36" s="135" t="s">
        <v>373</v>
      </c>
      <c r="B36" s="156"/>
      <c r="C36" s="158" t="s">
        <v>100</v>
      </c>
      <c r="D36" s="410">
        <v>0</v>
      </c>
      <c r="E36" s="410">
        <v>0</v>
      </c>
      <c r="F36" s="410">
        <v>0</v>
      </c>
      <c r="G36" s="410">
        <v>0</v>
      </c>
      <c r="H36" s="209"/>
      <c r="I36" s="155"/>
    </row>
    <row r="37" spans="1:9" s="125" customFormat="1" ht="16.5" customHeight="1">
      <c r="A37" s="132"/>
      <c r="B37" s="156"/>
      <c r="C37" s="285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374</v>
      </c>
      <c r="B38" s="156"/>
      <c r="C38" s="157" t="s">
        <v>149</v>
      </c>
      <c r="D38" s="410">
        <v>3777.9999999999127</v>
      </c>
      <c r="E38" s="410">
        <v>-3097.999999999971</v>
      </c>
      <c r="F38" s="410">
        <v>-55.000000000029104</v>
      </c>
      <c r="G38" s="410">
        <v>62936</v>
      </c>
      <c r="H38" s="209"/>
      <c r="I38" s="155"/>
    </row>
    <row r="39" spans="1:9" s="125" customFormat="1" ht="16.5" customHeight="1">
      <c r="A39" s="135" t="s">
        <v>375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376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377</v>
      </c>
      <c r="B42" s="156"/>
      <c r="C42" s="160" t="s">
        <v>92</v>
      </c>
      <c r="D42" s="412">
        <f>+D43</f>
        <v>20913.38461538471</v>
      </c>
      <c r="E42" s="412">
        <f>+E43</f>
        <v>8079.999999999971</v>
      </c>
      <c r="F42" s="412">
        <f>+F43</f>
        <v>45887.00000000003</v>
      </c>
      <c r="G42" s="412">
        <f>+G43</f>
        <v>21206</v>
      </c>
      <c r="H42" s="209"/>
      <c r="I42" s="155"/>
    </row>
    <row r="43" spans="1:9" s="125" customFormat="1" ht="16.5" customHeight="1">
      <c r="A43" s="135" t="s">
        <v>378</v>
      </c>
      <c r="B43" s="156"/>
      <c r="C43" s="161" t="s">
        <v>115</v>
      </c>
      <c r="D43" s="410">
        <f>D46-(D10+D12+D30+D31+D33+D34+D36+D38)</f>
        <v>20913.38461538471</v>
      </c>
      <c r="E43" s="410">
        <f>E46-(E10+E12+E30+E31+E33+E34+E36+E38)</f>
        <v>8079.999999999971</v>
      </c>
      <c r="F43" s="410">
        <f>F46-(F10+F12+F30+F31+F33+F34+F36+F38)</f>
        <v>45887.00000000003</v>
      </c>
      <c r="G43" s="410">
        <f>G46-(G10+G12+G30+G31+G33+G34+G36+G38)</f>
        <v>21206</v>
      </c>
      <c r="H43" s="209"/>
      <c r="I43" s="155"/>
    </row>
    <row r="44" spans="1:9" s="125" customFormat="1" ht="16.5" customHeight="1">
      <c r="A44" s="135" t="s">
        <v>379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ht="12.75" customHeight="1" thickBot="1">
      <c r="A45" s="148"/>
      <c r="B45" s="156"/>
      <c r="D45" s="365"/>
      <c r="E45" s="366"/>
      <c r="F45" s="366"/>
      <c r="G45" s="367"/>
      <c r="H45" s="218"/>
      <c r="I45" s="155"/>
    </row>
    <row r="46" spans="1:9" s="125" customFormat="1" ht="20.25" customHeight="1" thickBot="1" thickTop="1">
      <c r="A46" s="162" t="s">
        <v>380</v>
      </c>
      <c r="B46" s="156"/>
      <c r="C46" s="151" t="s">
        <v>167</v>
      </c>
      <c r="D46" s="410">
        <v>75663</v>
      </c>
      <c r="E46" s="410">
        <v>150865</v>
      </c>
      <c r="F46" s="410">
        <v>210544</v>
      </c>
      <c r="G46" s="410">
        <v>254753</v>
      </c>
      <c r="H46" s="212"/>
      <c r="I46" s="155"/>
    </row>
    <row r="47" spans="1:9" s="266" customFormat="1" ht="9" customHeight="1" thickBot="1" thickTop="1">
      <c r="A47" s="148"/>
      <c r="B47" s="79"/>
      <c r="C47" s="163"/>
      <c r="D47" s="215"/>
      <c r="E47" s="215"/>
      <c r="F47" s="215"/>
      <c r="G47" s="215"/>
      <c r="H47" s="215"/>
      <c r="I47" s="44"/>
    </row>
    <row r="48" spans="1:9" s="266" customFormat="1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s="266" customFormat="1" ht="18.75" thickBot="1" thickTop="1">
      <c r="A49" s="162" t="s">
        <v>381</v>
      </c>
      <c r="B49" s="79"/>
      <c r="C49" s="151" t="s">
        <v>168</v>
      </c>
      <c r="D49" s="410">
        <v>364168</v>
      </c>
      <c r="E49" s="410">
        <v>524785</v>
      </c>
      <c r="F49" s="410">
        <v>726870</v>
      </c>
      <c r="G49" s="410">
        <v>942139</v>
      </c>
      <c r="H49" s="205"/>
      <c r="I49" s="44"/>
    </row>
    <row r="50" spans="1:9" s="266" customFormat="1" ht="15.75" thickTop="1">
      <c r="A50" s="135" t="s">
        <v>382</v>
      </c>
      <c r="B50" s="79"/>
      <c r="C50" s="157" t="s">
        <v>169</v>
      </c>
      <c r="D50" s="410">
        <v>416133</v>
      </c>
      <c r="E50" s="410">
        <v>566998</v>
      </c>
      <c r="F50" s="410">
        <v>777542</v>
      </c>
      <c r="G50" s="410">
        <v>1032295</v>
      </c>
      <c r="H50" s="203"/>
      <c r="I50" s="44"/>
    </row>
    <row r="51" spans="1:9" s="266" customFormat="1" ht="15">
      <c r="A51" s="135" t="s">
        <v>383</v>
      </c>
      <c r="B51" s="79"/>
      <c r="C51" s="157" t="s">
        <v>170</v>
      </c>
      <c r="D51" s="410">
        <v>51965</v>
      </c>
      <c r="E51" s="410">
        <v>42213</v>
      </c>
      <c r="F51" s="410">
        <v>50672</v>
      </c>
      <c r="G51" s="410">
        <v>90156</v>
      </c>
      <c r="H51" s="217"/>
      <c r="I51" s="44"/>
    </row>
    <row r="52" spans="1:9" s="266" customFormat="1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s="266" customFormat="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s="266" customFormat="1" ht="8.25" customHeight="1" thickTop="1">
      <c r="A54" s="148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s="266" customFormat="1" ht="15.75">
      <c r="A55" s="148"/>
      <c r="B55" s="79"/>
      <c r="C55" s="281"/>
      <c r="D55" s="26"/>
      <c r="E55" s="40"/>
      <c r="F55" s="40"/>
      <c r="G55" s="26"/>
      <c r="H55" s="40"/>
      <c r="I55" s="44"/>
      <c r="K55" s="26"/>
    </row>
    <row r="56" spans="1:11" s="266" customFormat="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s="266" customFormat="1" ht="15.75">
      <c r="A57" s="148"/>
      <c r="B57" s="79"/>
      <c r="C57" s="65" t="s">
        <v>166</v>
      </c>
      <c r="D57" s="26"/>
      <c r="E57" s="40"/>
      <c r="F57" s="40"/>
      <c r="G57" s="26" t="s">
        <v>154</v>
      </c>
      <c r="H57" s="40"/>
      <c r="I57" s="44"/>
      <c r="K57" s="26"/>
    </row>
    <row r="58" spans="1:11" s="266" customFormat="1" ht="15.75">
      <c r="A58" s="148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2"/>
      <c r="B59" s="173"/>
      <c r="C59" s="174"/>
      <c r="D59" s="246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48"/>
      <c r="E61" s="248"/>
      <c r="F61" s="248"/>
      <c r="G61" s="248"/>
      <c r="H61" s="248"/>
    </row>
    <row r="62" spans="1:10" s="266" customFormat="1" ht="30" customHeight="1">
      <c r="A62" s="40"/>
      <c r="B62" s="313" t="s">
        <v>194</v>
      </c>
      <c r="C62" s="303"/>
      <c r="D62" s="420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20"/>
      <c r="F62" s="420"/>
      <c r="G62" s="420"/>
      <c r="H62" s="304"/>
      <c r="I62" s="288"/>
      <c r="J62" s="318"/>
    </row>
    <row r="63" spans="1:10" s="266" customFormat="1" ht="15">
      <c r="A63" s="40"/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1:10" s="266" customFormat="1" ht="15.75">
      <c r="A64" s="40"/>
      <c r="B64" s="318"/>
      <c r="C64" s="306" t="s">
        <v>526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-7.275957614183426E-12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1:10" s="266" customFormat="1" ht="15.75">
      <c r="A65" s="40"/>
      <c r="B65" s="318"/>
      <c r="C65" s="306" t="s">
        <v>527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1.6200374375330284E-12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1:10" s="266" customFormat="1" ht="15.75">
      <c r="A66" s="40"/>
      <c r="B66" s="318"/>
      <c r="C66" s="185" t="s">
        <v>528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1:10" s="266" customFormat="1" ht="15.75">
      <c r="A67" s="40"/>
      <c r="B67" s="318"/>
      <c r="C67" s="306" t="s">
        <v>529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1:10" s="266" customFormat="1" ht="15.75">
      <c r="A68" s="40"/>
      <c r="B68" s="318"/>
      <c r="C68" s="306" t="s">
        <v>530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1:10" s="266" customFormat="1" ht="15.75">
      <c r="A69" s="40"/>
      <c r="B69" s="318"/>
      <c r="C69" s="306" t="s">
        <v>531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1:10" s="266" customFormat="1" ht="15.75">
      <c r="A70" s="40"/>
      <c r="B70" s="318"/>
      <c r="C70" s="306" t="s">
        <v>532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1:10" s="266" customFormat="1" ht="23.25">
      <c r="A71" s="40"/>
      <c r="B71" s="318"/>
      <c r="C71" s="306" t="s">
        <v>556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1:9" s="266" customFormat="1" ht="15.75">
      <c r="A72" s="40"/>
      <c r="B72" s="318"/>
      <c r="C72" s="306" t="s">
        <v>533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1:9" s="266" customFormat="1" ht="15.75">
      <c r="A73" s="40"/>
      <c r="B73" s="318"/>
      <c r="C73" s="306" t="s">
        <v>488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1:9" s="266" customFormat="1" ht="15.75">
      <c r="A74" s="40"/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1:9" s="266" customFormat="1" ht="15.75">
      <c r="A75" s="40"/>
      <c r="B75" s="321"/>
      <c r="C75" s="310" t="s">
        <v>534</v>
      </c>
      <c r="D75" s="298">
        <f>IF('Table 1'!E13="M",0,'Table 1'!E13)+IF(D10="M",0,D10)</f>
        <v>0</v>
      </c>
      <c r="E75" s="298">
        <f>IF('Table 1'!F13="M",0,'Table 1'!F13)+IF(E10="M",0,E10)</f>
        <v>0</v>
      </c>
      <c r="F75" s="298">
        <f>IF('Table 1'!G13="M",0,'Table 1'!G13)+IF(F10="M",0,F10)</f>
        <v>0</v>
      </c>
      <c r="G75" s="298">
        <f>IF('Table 1'!H13="M",0,'Table 1'!H13)+IF(G10="M",0,G10)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75"/>
  <sheetViews>
    <sheetView showGridLines="0" defaultGridColor="0" zoomScale="80" zoomScaleNormal="80" colorId="22" workbookViewId="0" topLeftCell="B22">
      <selection activeCell="D42" sqref="D42:G42"/>
    </sheetView>
  </sheetViews>
  <sheetFormatPr defaultColWidth="9.77734375" defaultRowHeight="15"/>
  <cols>
    <col min="1" max="1" width="23.99609375" style="40" hidden="1" customWidth="1"/>
    <col min="2" max="2" width="3.77734375" style="25" customWidth="1"/>
    <col min="3" max="3" width="72.4453125" style="71" customWidth="1"/>
    <col min="4" max="4" width="10.99609375" style="25" customWidth="1"/>
    <col min="5" max="6" width="10.77734375" style="25" customWidth="1"/>
    <col min="7" max="7" width="10.6640625" style="25" customWidth="1"/>
    <col min="8" max="8" width="87.5546875" style="25" customWidth="1"/>
    <col min="9" max="9" width="5.3359375" style="25" customWidth="1"/>
    <col min="10" max="10" width="0.9921875" style="25" customWidth="1"/>
    <col min="11" max="11" width="0.55078125" style="25" customWidth="1"/>
    <col min="12" max="12" width="9.77734375" style="25" customWidth="1"/>
    <col min="13" max="13" width="40.77734375" style="25" customWidth="1"/>
    <col min="14" max="16384" width="9.77734375" style="25" customWidth="1"/>
  </cols>
  <sheetData>
    <row r="1" spans="1:11" ht="9.75" customHeight="1">
      <c r="A1" s="53"/>
      <c r="B1" s="53"/>
      <c r="C1" s="143"/>
      <c r="D1" s="55"/>
      <c r="E1" s="144"/>
      <c r="F1" s="144"/>
      <c r="G1" s="144"/>
      <c r="H1" s="144"/>
      <c r="I1" s="144"/>
      <c r="K1" s="26"/>
    </row>
    <row r="2" spans="1:11" ht="18">
      <c r="A2" s="49"/>
      <c r="B2" s="145" t="s">
        <v>44</v>
      </c>
      <c r="C2" s="62" t="s">
        <v>82</v>
      </c>
      <c r="D2" s="24"/>
      <c r="K2" s="26"/>
    </row>
    <row r="3" spans="1:11" ht="18">
      <c r="A3" s="49"/>
      <c r="B3" s="145"/>
      <c r="C3" s="62" t="s">
        <v>83</v>
      </c>
      <c r="D3" s="24"/>
      <c r="K3" s="26"/>
    </row>
    <row r="4" spans="1:11" ht="16.5" thickBot="1">
      <c r="A4" s="49"/>
      <c r="B4" s="145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45"/>
      <c r="E8" s="345"/>
      <c r="F8" s="345"/>
      <c r="G8" s="346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390</v>
      </c>
      <c r="B10" s="79"/>
      <c r="C10" s="151" t="s">
        <v>119</v>
      </c>
      <c r="D10" s="389">
        <f>-'Table 1'!E14</f>
        <v>37323</v>
      </c>
      <c r="E10" s="389">
        <f>-'Table 1'!F14</f>
        <v>-376953</v>
      </c>
      <c r="F10" s="389">
        <f>-'Table 1'!G14</f>
        <v>-177173</v>
      </c>
      <c r="G10" s="389">
        <f>-'Table 1'!H14</f>
        <v>80496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391</v>
      </c>
      <c r="B12" s="153"/>
      <c r="C12" s="154" t="s">
        <v>147</v>
      </c>
      <c r="D12" s="228">
        <f>D13+D14+D15+D22+D27</f>
        <v>19550</v>
      </c>
      <c r="E12" s="228">
        <f>E13+E14+E15+E22+E27</f>
        <v>52557</v>
      </c>
      <c r="F12" s="228">
        <f>F13+F14+F15+F22+F27</f>
        <v>56022</v>
      </c>
      <c r="G12" s="229">
        <f>G13+G14+G15+G22+G27</f>
        <v>-17399</v>
      </c>
      <c r="H12" s="209"/>
      <c r="I12" s="155"/>
    </row>
    <row r="13" spans="1:9" s="125" customFormat="1" ht="16.5" customHeight="1">
      <c r="A13" s="135" t="s">
        <v>392</v>
      </c>
      <c r="B13" s="156"/>
      <c r="C13" s="157" t="s">
        <v>87</v>
      </c>
      <c r="D13" s="410">
        <v>-1843</v>
      </c>
      <c r="E13" s="410">
        <v>5846</v>
      </c>
      <c r="F13" s="410">
        <v>39772</v>
      </c>
      <c r="G13" s="410">
        <v>-9617</v>
      </c>
      <c r="H13" s="209"/>
      <c r="I13" s="155"/>
    </row>
    <row r="14" spans="1:9" s="125" customFormat="1" ht="16.5" customHeight="1">
      <c r="A14" s="135" t="s">
        <v>393</v>
      </c>
      <c r="B14" s="156"/>
      <c r="C14" s="157" t="s">
        <v>97</v>
      </c>
      <c r="D14" s="410">
        <v>0</v>
      </c>
      <c r="E14" s="410">
        <v>0</v>
      </c>
      <c r="F14" s="410">
        <v>0</v>
      </c>
      <c r="G14" s="410">
        <v>0</v>
      </c>
      <c r="H14" s="209"/>
      <c r="I14" s="155"/>
    </row>
    <row r="15" spans="1:9" s="125" customFormat="1" ht="16.5" customHeight="1">
      <c r="A15" s="135" t="s">
        <v>394</v>
      </c>
      <c r="B15" s="156"/>
      <c r="C15" s="157" t="s">
        <v>45</v>
      </c>
      <c r="D15" s="410">
        <v>40</v>
      </c>
      <c r="E15" s="410">
        <v>31</v>
      </c>
      <c r="F15" s="410">
        <v>-47</v>
      </c>
      <c r="G15" s="410">
        <v>-58</v>
      </c>
      <c r="H15" s="209"/>
      <c r="I15" s="155"/>
    </row>
    <row r="16" spans="1:9" s="125" customFormat="1" ht="16.5" customHeight="1">
      <c r="A16" s="135" t="s">
        <v>395</v>
      </c>
      <c r="B16" s="156"/>
      <c r="C16" s="158" t="s">
        <v>77</v>
      </c>
      <c r="D16" s="410">
        <v>169</v>
      </c>
      <c r="E16" s="410">
        <v>1091</v>
      </c>
      <c r="F16" s="410">
        <v>900</v>
      </c>
      <c r="G16" s="410">
        <v>651</v>
      </c>
      <c r="H16" s="209"/>
      <c r="I16" s="155"/>
    </row>
    <row r="17" spans="1:9" s="125" customFormat="1" ht="16.5" customHeight="1">
      <c r="A17" s="135" t="s">
        <v>396</v>
      </c>
      <c r="B17" s="156"/>
      <c r="C17" s="157" t="s">
        <v>78</v>
      </c>
      <c r="D17" s="410">
        <v>-129</v>
      </c>
      <c r="E17" s="410">
        <v>-1060</v>
      </c>
      <c r="F17" s="410">
        <v>-947</v>
      </c>
      <c r="G17" s="410">
        <v>-709</v>
      </c>
      <c r="H17" s="209"/>
      <c r="I17" s="155"/>
    </row>
    <row r="18" spans="1:9" s="125" customFormat="1" ht="16.5" customHeight="1">
      <c r="A18" s="300" t="s">
        <v>460</v>
      </c>
      <c r="B18" s="156"/>
      <c r="C18" s="158" t="s">
        <v>139</v>
      </c>
      <c r="D18" s="410">
        <v>0</v>
      </c>
      <c r="E18" s="410">
        <v>0</v>
      </c>
      <c r="F18" s="410">
        <v>0</v>
      </c>
      <c r="G18" s="410">
        <v>0</v>
      </c>
      <c r="H18" s="209"/>
      <c r="I18" s="155"/>
    </row>
    <row r="19" spans="1:9" s="125" customFormat="1" ht="16.5" customHeight="1">
      <c r="A19" s="300" t="s">
        <v>461</v>
      </c>
      <c r="B19" s="156"/>
      <c r="C19" s="158" t="s">
        <v>133</v>
      </c>
      <c r="D19" s="410">
        <v>40</v>
      </c>
      <c r="E19" s="410">
        <v>31</v>
      </c>
      <c r="F19" s="410">
        <v>-47</v>
      </c>
      <c r="G19" s="410">
        <v>-58</v>
      </c>
      <c r="H19" s="209"/>
      <c r="I19" s="155"/>
    </row>
    <row r="20" spans="1:9" s="125" customFormat="1" ht="16.5" customHeight="1">
      <c r="A20" s="300" t="s">
        <v>462</v>
      </c>
      <c r="B20" s="156"/>
      <c r="C20" s="158" t="s">
        <v>129</v>
      </c>
      <c r="D20" s="410">
        <v>169</v>
      </c>
      <c r="E20" s="410">
        <v>1091</v>
      </c>
      <c r="F20" s="410">
        <v>900</v>
      </c>
      <c r="G20" s="410">
        <v>651</v>
      </c>
      <c r="H20" s="209"/>
      <c r="I20" s="155"/>
    </row>
    <row r="21" spans="1:9" s="125" customFormat="1" ht="16.5" customHeight="1">
      <c r="A21" s="300" t="s">
        <v>463</v>
      </c>
      <c r="B21" s="156"/>
      <c r="C21" s="157" t="s">
        <v>130</v>
      </c>
      <c r="D21" s="410">
        <v>-129</v>
      </c>
      <c r="E21" s="410">
        <v>-1060</v>
      </c>
      <c r="F21" s="410">
        <v>-947</v>
      </c>
      <c r="G21" s="410">
        <v>-709</v>
      </c>
      <c r="H21" s="209"/>
      <c r="I21" s="155"/>
    </row>
    <row r="22" spans="1:9" s="125" customFormat="1" ht="16.5" customHeight="1">
      <c r="A22" s="135" t="s">
        <v>397</v>
      </c>
      <c r="B22" s="156"/>
      <c r="C22" s="158" t="s">
        <v>46</v>
      </c>
      <c r="D22" s="410">
        <v>0</v>
      </c>
      <c r="E22" s="410">
        <v>0</v>
      </c>
      <c r="F22" s="410">
        <v>0</v>
      </c>
      <c r="G22" s="410">
        <v>0</v>
      </c>
      <c r="H22" s="209"/>
      <c r="I22" s="155"/>
    </row>
    <row r="23" spans="1:9" s="125" customFormat="1" ht="16.5" customHeight="1">
      <c r="A23" s="300" t="s">
        <v>464</v>
      </c>
      <c r="B23" s="156"/>
      <c r="C23" s="158" t="s">
        <v>148</v>
      </c>
      <c r="D23" s="410">
        <v>0</v>
      </c>
      <c r="E23" s="410">
        <v>0</v>
      </c>
      <c r="F23" s="410">
        <v>0</v>
      </c>
      <c r="G23" s="410">
        <v>0</v>
      </c>
      <c r="H23" s="209"/>
      <c r="I23" s="155"/>
    </row>
    <row r="24" spans="1:9" s="125" customFormat="1" ht="16.5" customHeight="1">
      <c r="A24" s="300" t="s">
        <v>465</v>
      </c>
      <c r="B24" s="156"/>
      <c r="C24" s="158" t="s">
        <v>140</v>
      </c>
      <c r="D24" s="410">
        <v>0</v>
      </c>
      <c r="E24" s="410">
        <v>0</v>
      </c>
      <c r="F24" s="410">
        <v>0</v>
      </c>
      <c r="G24" s="410">
        <v>0</v>
      </c>
      <c r="H24" s="209"/>
      <c r="I24" s="155"/>
    </row>
    <row r="25" spans="1:9" s="125" customFormat="1" ht="16.5" customHeight="1">
      <c r="A25" s="300" t="s">
        <v>466</v>
      </c>
      <c r="B25" s="156"/>
      <c r="C25" s="158" t="s">
        <v>134</v>
      </c>
      <c r="D25" s="410">
        <v>0</v>
      </c>
      <c r="E25" s="410">
        <v>0</v>
      </c>
      <c r="F25" s="410">
        <v>0</v>
      </c>
      <c r="G25" s="410">
        <v>0</v>
      </c>
      <c r="H25" s="209"/>
      <c r="I25" s="155"/>
    </row>
    <row r="26" spans="1:9" s="125" customFormat="1" ht="16.5" customHeight="1">
      <c r="A26" s="300" t="s">
        <v>467</v>
      </c>
      <c r="B26" s="156"/>
      <c r="C26" s="157" t="s">
        <v>135</v>
      </c>
      <c r="D26" s="410">
        <v>0</v>
      </c>
      <c r="E26" s="410">
        <v>0</v>
      </c>
      <c r="F26" s="410">
        <v>0</v>
      </c>
      <c r="G26" s="410">
        <v>0</v>
      </c>
      <c r="H26" s="209"/>
      <c r="I26" s="155"/>
    </row>
    <row r="27" spans="1:9" s="125" customFormat="1" ht="16.5" customHeight="1">
      <c r="A27" s="135" t="s">
        <v>398</v>
      </c>
      <c r="B27" s="156"/>
      <c r="C27" s="157" t="s">
        <v>88</v>
      </c>
      <c r="D27" s="410">
        <v>21353</v>
      </c>
      <c r="E27" s="410">
        <v>46680</v>
      </c>
      <c r="F27" s="410">
        <v>16297</v>
      </c>
      <c r="G27" s="410">
        <v>-7724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399</v>
      </c>
      <c r="B29" s="156"/>
      <c r="C29" s="154" t="s">
        <v>562</v>
      </c>
      <c r="D29" s="229">
        <f>SUM(D30:D31)+SUM(D33:D34)+D36+SUM(D38:D40)</f>
        <v>-1134</v>
      </c>
      <c r="E29" s="229">
        <f>SUM(E30:E31)+SUM(E33:E34)+E36+SUM(E38:E40)</f>
        <v>-4292</v>
      </c>
      <c r="F29" s="229">
        <f>SUM(F30:F31)+SUM(F33:F34)+F36+SUM(F38:F40)</f>
        <v>6779</v>
      </c>
      <c r="G29" s="229">
        <f>SUM(G30:G31)+SUM(G33:G34)+G36+SUM(G38:G40)</f>
        <v>-4257</v>
      </c>
      <c r="H29" s="209"/>
      <c r="I29" s="155"/>
    </row>
    <row r="30" spans="1:9" s="125" customFormat="1" ht="16.5" customHeight="1">
      <c r="A30" s="135" t="s">
        <v>400</v>
      </c>
      <c r="B30" s="156"/>
      <c r="C30" s="157" t="s">
        <v>91</v>
      </c>
      <c r="D30" s="410">
        <v>0</v>
      </c>
      <c r="E30" s="410">
        <v>0</v>
      </c>
      <c r="F30" s="410">
        <v>0</v>
      </c>
      <c r="G30" s="410">
        <v>0</v>
      </c>
      <c r="H30" s="209"/>
      <c r="I30" s="155"/>
    </row>
    <row r="31" spans="1:9" s="125" customFormat="1" ht="16.5" customHeight="1">
      <c r="A31" s="135" t="s">
        <v>401</v>
      </c>
      <c r="B31" s="156"/>
      <c r="C31" s="157" t="s">
        <v>101</v>
      </c>
      <c r="D31" s="410">
        <v>-1134</v>
      </c>
      <c r="E31" s="410">
        <v>-4292</v>
      </c>
      <c r="F31" s="410">
        <v>6779</v>
      </c>
      <c r="G31" s="410">
        <v>-4257</v>
      </c>
      <c r="H31" s="209"/>
      <c r="I31" s="155"/>
    </row>
    <row r="32" spans="1:9" s="125" customFormat="1" ht="16.5" customHeight="1">
      <c r="A32" s="132"/>
      <c r="B32" s="156"/>
      <c r="C32" s="285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402</v>
      </c>
      <c r="B33" s="156"/>
      <c r="C33" s="285" t="s">
        <v>99</v>
      </c>
      <c r="D33" s="410">
        <v>0</v>
      </c>
      <c r="E33" s="410">
        <v>0</v>
      </c>
      <c r="F33" s="410">
        <v>0</v>
      </c>
      <c r="G33" s="410">
        <v>0</v>
      </c>
      <c r="H33" s="210"/>
      <c r="I33" s="155"/>
    </row>
    <row r="34" spans="1:9" s="125" customFormat="1" ht="16.5" customHeight="1">
      <c r="A34" s="135" t="s">
        <v>403</v>
      </c>
      <c r="B34" s="156"/>
      <c r="C34" s="157" t="s">
        <v>98</v>
      </c>
      <c r="D34" s="410">
        <v>0</v>
      </c>
      <c r="E34" s="410">
        <v>0</v>
      </c>
      <c r="F34" s="410">
        <v>0</v>
      </c>
      <c r="G34" s="410">
        <v>0</v>
      </c>
      <c r="H34" s="209"/>
      <c r="I34" s="155"/>
    </row>
    <row r="35" spans="1:9" s="125" customFormat="1" ht="16.5" customHeight="1">
      <c r="A35" s="300" t="s">
        <v>497</v>
      </c>
      <c r="B35" s="156"/>
      <c r="C35" s="158" t="s">
        <v>128</v>
      </c>
      <c r="D35" s="410">
        <v>0</v>
      </c>
      <c r="E35" s="410">
        <v>0</v>
      </c>
      <c r="F35" s="410">
        <v>0</v>
      </c>
      <c r="G35" s="410">
        <v>0</v>
      </c>
      <c r="H35" s="209"/>
      <c r="I35" s="155"/>
    </row>
    <row r="36" spans="1:9" s="125" customFormat="1" ht="16.5" customHeight="1">
      <c r="A36" s="135" t="s">
        <v>404</v>
      </c>
      <c r="B36" s="156"/>
      <c r="C36" s="158" t="s">
        <v>100</v>
      </c>
      <c r="D36" s="410">
        <v>0</v>
      </c>
      <c r="E36" s="410">
        <v>0</v>
      </c>
      <c r="F36" s="410">
        <v>0</v>
      </c>
      <c r="G36" s="410">
        <v>0</v>
      </c>
      <c r="H36" s="209"/>
      <c r="I36" s="155"/>
    </row>
    <row r="37" spans="1:9" s="125" customFormat="1" ht="16.5" customHeight="1">
      <c r="A37" s="132"/>
      <c r="B37" s="156"/>
      <c r="C37" s="285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405</v>
      </c>
      <c r="B38" s="156"/>
      <c r="C38" s="157" t="s">
        <v>149</v>
      </c>
      <c r="D38" s="410">
        <v>0</v>
      </c>
      <c r="E38" s="410">
        <v>0</v>
      </c>
      <c r="F38" s="410">
        <v>0</v>
      </c>
      <c r="G38" s="410">
        <v>0</v>
      </c>
      <c r="H38" s="209"/>
      <c r="I38" s="155"/>
    </row>
    <row r="39" spans="1:9" s="125" customFormat="1" ht="16.5" customHeight="1">
      <c r="A39" s="135" t="s">
        <v>406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407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285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408</v>
      </c>
      <c r="B42" s="156"/>
      <c r="C42" s="160" t="s">
        <v>92</v>
      </c>
      <c r="D42" s="412">
        <f>+D43</f>
        <v>-16457</v>
      </c>
      <c r="E42" s="412">
        <f>+E43</f>
        <v>-10459</v>
      </c>
      <c r="F42" s="412">
        <f>+F43</f>
        <v>-15473</v>
      </c>
      <c r="G42" s="412">
        <f>+G43</f>
        <v>6281</v>
      </c>
      <c r="H42" s="209"/>
      <c r="I42" s="155"/>
    </row>
    <row r="43" spans="1:9" s="125" customFormat="1" ht="16.5" customHeight="1">
      <c r="A43" s="135" t="s">
        <v>409</v>
      </c>
      <c r="B43" s="156"/>
      <c r="C43" s="157" t="s">
        <v>115</v>
      </c>
      <c r="D43" s="412">
        <f>D46-(D10+D12+D30+D31+D33+D34+D36+D38)</f>
        <v>-16457</v>
      </c>
      <c r="E43" s="412">
        <f>E46-(E10+E12+E30+E31+E33+E34+E36+E38)</f>
        <v>-10459</v>
      </c>
      <c r="F43" s="412">
        <f>F46-(F10+F12+F30+F31+F33+F34+F36+F38)</f>
        <v>-15473</v>
      </c>
      <c r="G43" s="412">
        <f>G46-(G10+G12+G30+G31+G33+G34+G36+G38)</f>
        <v>6281</v>
      </c>
      <c r="H43" s="209"/>
      <c r="I43" s="155"/>
    </row>
    <row r="44" spans="1:9" s="125" customFormat="1" ht="16.5" customHeight="1">
      <c r="A44" s="135" t="s">
        <v>410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3.5" customHeight="1" thickBot="1">
      <c r="A45" s="148"/>
      <c r="B45" s="156"/>
      <c r="C45" s="157"/>
      <c r="D45" s="365"/>
      <c r="E45" s="366"/>
      <c r="F45" s="366"/>
      <c r="G45" s="367"/>
      <c r="H45" s="213"/>
      <c r="I45" s="155"/>
    </row>
    <row r="46" spans="1:9" s="125" customFormat="1" ht="19.5" customHeight="1" thickBot="1" thickTop="1">
      <c r="A46" s="162" t="s">
        <v>411</v>
      </c>
      <c r="B46" s="156"/>
      <c r="C46" s="151" t="s">
        <v>172</v>
      </c>
      <c r="D46" s="410">
        <v>39282</v>
      </c>
      <c r="E46" s="410">
        <v>-339147</v>
      </c>
      <c r="F46" s="410">
        <v>-129845</v>
      </c>
      <c r="G46" s="410">
        <v>65121</v>
      </c>
      <c r="H46" s="212"/>
      <c r="I46" s="155"/>
    </row>
    <row r="47" spans="1:9" ht="9" customHeight="1" thickBot="1" thickTop="1">
      <c r="A47" s="148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62" t="s">
        <v>412</v>
      </c>
      <c r="B49" s="79"/>
      <c r="C49" s="151" t="s">
        <v>173</v>
      </c>
      <c r="D49" s="410">
        <v>477318</v>
      </c>
      <c r="E49" s="410">
        <v>132324</v>
      </c>
      <c r="F49" s="410">
        <v>-37293</v>
      </c>
      <c r="G49" s="410">
        <v>37446</v>
      </c>
      <c r="H49" s="205"/>
      <c r="I49" s="44"/>
    </row>
    <row r="50" spans="1:9" ht="15.75" thickTop="1">
      <c r="A50" s="135" t="s">
        <v>413</v>
      </c>
      <c r="B50" s="79"/>
      <c r="C50" s="157" t="s">
        <v>174</v>
      </c>
      <c r="D50" s="410">
        <v>481152</v>
      </c>
      <c r="E50" s="410">
        <v>142005</v>
      </c>
      <c r="F50" s="410">
        <v>12160</v>
      </c>
      <c r="G50" s="410">
        <v>77281</v>
      </c>
      <c r="H50" s="203"/>
      <c r="I50" s="44"/>
    </row>
    <row r="51" spans="1:9" ht="15">
      <c r="A51" s="135" t="s">
        <v>414</v>
      </c>
      <c r="B51" s="79"/>
      <c r="C51" s="157" t="s">
        <v>175</v>
      </c>
      <c r="D51" s="410">
        <v>3834</v>
      </c>
      <c r="E51" s="410">
        <v>9681</v>
      </c>
      <c r="F51" s="410">
        <v>49453</v>
      </c>
      <c r="G51" s="410">
        <v>39835</v>
      </c>
      <c r="H51" s="217"/>
      <c r="I51" s="44"/>
    </row>
    <row r="52" spans="1:9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48"/>
      <c r="B54" s="79"/>
      <c r="C54" s="169"/>
      <c r="D54" s="170"/>
      <c r="E54" s="171"/>
      <c r="F54" s="171"/>
      <c r="G54" s="171"/>
      <c r="H54" s="171"/>
      <c r="I54" s="44"/>
      <c r="K54" s="26"/>
    </row>
    <row r="55" spans="1:11" ht="15.75">
      <c r="A55" s="148"/>
      <c r="B55" s="79"/>
      <c r="C55" s="271"/>
      <c r="D55" s="26"/>
      <c r="E55" s="40"/>
      <c r="F55" s="40"/>
      <c r="G55" s="26"/>
      <c r="H55" s="40"/>
      <c r="I55" s="44"/>
      <c r="K55" s="26"/>
    </row>
    <row r="56" spans="1:1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48"/>
      <c r="B57" s="79"/>
      <c r="C57" s="65" t="s">
        <v>171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48"/>
      <c r="B58" s="79"/>
      <c r="C58" s="65" t="s">
        <v>146</v>
      </c>
      <c r="D58" s="26"/>
      <c r="E58" s="40"/>
      <c r="F58" s="40"/>
      <c r="G58" s="266"/>
      <c r="H58" s="40"/>
      <c r="I58" s="44"/>
      <c r="K58" s="26"/>
    </row>
    <row r="59" spans="1:11" ht="9.75" customHeight="1" thickBot="1">
      <c r="A59" s="172"/>
      <c r="B59" s="173"/>
      <c r="C59" s="174"/>
      <c r="D59" s="246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48"/>
      <c r="E61" s="248"/>
      <c r="F61" s="248"/>
      <c r="G61" s="248"/>
      <c r="H61" s="248"/>
    </row>
    <row r="62" spans="1:10" s="266" customFormat="1" ht="30" customHeight="1">
      <c r="A62" s="40"/>
      <c r="B62" s="313" t="s">
        <v>194</v>
      </c>
      <c r="C62" s="303"/>
      <c r="D62" s="420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20"/>
      <c r="F62" s="420"/>
      <c r="G62" s="420"/>
      <c r="H62" s="304"/>
      <c r="I62" s="288"/>
      <c r="J62" s="318"/>
    </row>
    <row r="63" spans="1:10" s="266" customFormat="1" ht="15">
      <c r="A63" s="40"/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1:10" s="266" customFormat="1" ht="15.75">
      <c r="A64" s="40"/>
      <c r="B64" s="318"/>
      <c r="C64" s="306" t="s">
        <v>517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1:10" s="266" customFormat="1" ht="15.75">
      <c r="A65" s="40"/>
      <c r="B65" s="318"/>
      <c r="C65" s="306" t="s">
        <v>518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1:10" s="266" customFormat="1" ht="15.75">
      <c r="A66" s="40"/>
      <c r="B66" s="318"/>
      <c r="C66" s="185" t="s">
        <v>519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1:10" s="266" customFormat="1" ht="15.75">
      <c r="A67" s="40"/>
      <c r="B67" s="318"/>
      <c r="C67" s="306" t="s">
        <v>520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1:10" s="266" customFormat="1" ht="15.75">
      <c r="A68" s="40"/>
      <c r="B68" s="318"/>
      <c r="C68" s="306" t="s">
        <v>521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1:10" s="266" customFormat="1" ht="15.75">
      <c r="A69" s="40"/>
      <c r="B69" s="318"/>
      <c r="C69" s="306" t="s">
        <v>522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1:10" s="266" customFormat="1" ht="15.75">
      <c r="A70" s="40"/>
      <c r="B70" s="318"/>
      <c r="C70" s="306" t="s">
        <v>523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1:10" s="266" customFormat="1" ht="23.25">
      <c r="A71" s="40"/>
      <c r="B71" s="318"/>
      <c r="C71" s="306" t="s">
        <v>557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1:9" s="266" customFormat="1" ht="15.75">
      <c r="A72" s="40"/>
      <c r="B72" s="318"/>
      <c r="C72" s="306" t="s">
        <v>524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1:9" s="266" customFormat="1" ht="15.75">
      <c r="A73" s="40"/>
      <c r="B73" s="318"/>
      <c r="C73" s="306" t="s">
        <v>489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1:9" s="266" customFormat="1" ht="15.75">
      <c r="A74" s="40"/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1:9" s="266" customFormat="1" ht="15.75">
      <c r="A75" s="40"/>
      <c r="B75" s="321"/>
      <c r="C75" s="310" t="s">
        <v>525</v>
      </c>
      <c r="D75" s="298">
        <f>IF('Table 1'!E14="M",0,'Table 1'!E14)+IF(D10="M",0,D10)</f>
        <v>0</v>
      </c>
      <c r="E75" s="298">
        <f>IF('Table 1'!F14="M",0,'Table 1'!F14)+IF(E10="M",0,E10)</f>
        <v>0</v>
      </c>
      <c r="F75" s="298">
        <f>IF('Table 1'!G14="M",0,'Table 1'!G14)+IF(F10="M",0,F10)</f>
        <v>0</v>
      </c>
      <c r="G75" s="298">
        <f>IF('Table 1'!H14="M",0,'Table 1'!H14)+IF(G10="M",0,G10)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4"/>
  <sheetViews>
    <sheetView showGridLines="0" defaultGridColor="0" zoomScale="70" zoomScaleNormal="70" colorId="22" workbookViewId="0" topLeftCell="B1">
      <selection activeCell="E10" sqref="E10:H10"/>
    </sheetView>
  </sheetViews>
  <sheetFormatPr defaultColWidth="9.77734375" defaultRowHeight="15"/>
  <cols>
    <col min="1" max="1" width="36.21484375" style="40" hidden="1" customWidth="1"/>
    <col min="2" max="2" width="9.77734375" style="25" customWidth="1"/>
    <col min="3" max="3" width="40.77734375" style="25" customWidth="1"/>
    <col min="4" max="4" width="19.99609375" style="25" customWidth="1"/>
    <col min="5" max="9" width="10.99609375" style="25" customWidth="1"/>
    <col min="10" max="16384" width="9.77734375" style="25" customWidth="1"/>
  </cols>
  <sheetData>
    <row r="1" ht="7.5" customHeight="1"/>
    <row r="2" spans="2:4" ht="18">
      <c r="B2" s="129" t="s">
        <v>1</v>
      </c>
      <c r="D2" s="130"/>
    </row>
    <row r="3" ht="15.75" thickBot="1"/>
    <row r="4" spans="1:10" ht="16.5" thickTop="1">
      <c r="A4" s="131"/>
      <c r="B4" s="74"/>
      <c r="C4" s="76"/>
      <c r="D4" s="76"/>
      <c r="E4" s="77"/>
      <c r="F4" s="77"/>
      <c r="G4" s="77"/>
      <c r="H4" s="77"/>
      <c r="I4" s="77"/>
      <c r="J4" s="78"/>
    </row>
    <row r="5" spans="1:10" ht="18.75">
      <c r="A5" s="132"/>
      <c r="B5" s="80"/>
      <c r="C5" s="65" t="str">
        <f>'Cover page'!E13</f>
        <v>Country: Hungary</v>
      </c>
      <c r="E5" s="82" t="s">
        <v>2</v>
      </c>
      <c r="F5" s="83"/>
      <c r="G5" s="84"/>
      <c r="H5" s="83"/>
      <c r="I5" s="85"/>
      <c r="J5" s="86"/>
    </row>
    <row r="6" spans="1:10" ht="15.75">
      <c r="A6" s="132"/>
      <c r="B6" s="80"/>
      <c r="C6" s="58" t="s">
        <v>104</v>
      </c>
      <c r="D6" s="47"/>
      <c r="E6" s="35">
        <v>2005</v>
      </c>
      <c r="F6" s="35">
        <v>2006</v>
      </c>
      <c r="G6" s="35">
        <v>2007</v>
      </c>
      <c r="H6" s="35">
        <v>2008</v>
      </c>
      <c r="I6" s="35">
        <v>2009</v>
      </c>
      <c r="J6" s="86"/>
    </row>
    <row r="7" spans="1:10" ht="15.75">
      <c r="A7" s="132"/>
      <c r="B7" s="80"/>
      <c r="C7" s="65" t="str">
        <f>'Cover page'!E14</f>
        <v>Date: 19/10/2009</v>
      </c>
      <c r="D7" s="133"/>
      <c r="E7" s="255" t="s">
        <v>5</v>
      </c>
      <c r="F7" s="255" t="s">
        <v>5</v>
      </c>
      <c r="G7" s="255" t="s">
        <v>5</v>
      </c>
      <c r="H7" s="256" t="s">
        <v>5</v>
      </c>
      <c r="I7" s="369" t="s">
        <v>47</v>
      </c>
      <c r="J7" s="86"/>
    </row>
    <row r="8" spans="1:10" ht="16.5" thickBot="1">
      <c r="A8" s="132"/>
      <c r="B8" s="134" t="s">
        <v>48</v>
      </c>
      <c r="C8" s="103"/>
      <c r="D8" s="106"/>
      <c r="E8" s="370"/>
      <c r="F8" s="370"/>
      <c r="G8" s="370"/>
      <c r="H8" s="370"/>
      <c r="I8" s="370"/>
      <c r="J8" s="86"/>
    </row>
    <row r="9" spans="1:10" ht="15.75">
      <c r="A9" s="132"/>
      <c r="B9" s="134" t="s">
        <v>49</v>
      </c>
      <c r="C9" s="99"/>
      <c r="D9" s="99"/>
      <c r="E9" s="371"/>
      <c r="F9" s="371"/>
      <c r="G9" s="371"/>
      <c r="H9" s="371"/>
      <c r="I9" s="371"/>
      <c r="J9" s="86"/>
    </row>
    <row r="10" spans="1:10" ht="15.75">
      <c r="A10" s="135" t="s">
        <v>110</v>
      </c>
      <c r="B10" s="136">
        <v>2</v>
      </c>
      <c r="C10" s="137" t="s">
        <v>50</v>
      </c>
      <c r="D10" s="137"/>
      <c r="E10" s="23">
        <v>228250</v>
      </c>
      <c r="F10" s="23">
        <v>291312</v>
      </c>
      <c r="G10" s="23">
        <v>263996</v>
      </c>
      <c r="H10" s="23">
        <v>241784</v>
      </c>
      <c r="I10" s="23" t="s">
        <v>589</v>
      </c>
      <c r="J10" s="86"/>
    </row>
    <row r="11" spans="1:10" ht="16.5" thickBot="1">
      <c r="A11" s="135"/>
      <c r="B11" s="136"/>
      <c r="C11" s="26"/>
      <c r="D11" s="26"/>
      <c r="E11" s="372"/>
      <c r="F11" s="372"/>
      <c r="G11" s="372"/>
      <c r="H11" s="372"/>
      <c r="I11" s="372"/>
      <c r="J11" s="86"/>
    </row>
    <row r="12" spans="1:10" ht="15.75">
      <c r="A12" s="135"/>
      <c r="B12" s="136"/>
      <c r="C12" s="91"/>
      <c r="D12" s="91"/>
      <c r="E12" s="336"/>
      <c r="F12" s="336"/>
      <c r="G12" s="336"/>
      <c r="H12" s="336"/>
      <c r="I12" s="336"/>
      <c r="J12" s="86"/>
    </row>
    <row r="13" spans="1:10" ht="15.75">
      <c r="A13" s="132"/>
      <c r="B13" s="136">
        <v>3</v>
      </c>
      <c r="C13" s="137" t="s">
        <v>51</v>
      </c>
      <c r="D13" s="137"/>
      <c r="E13" s="372"/>
      <c r="F13" s="372"/>
      <c r="G13" s="372"/>
      <c r="H13" s="372"/>
      <c r="I13" s="372"/>
      <c r="J13" s="86"/>
    </row>
    <row r="14" spans="1:10" ht="15">
      <c r="A14" s="132"/>
      <c r="B14" s="136"/>
      <c r="E14" s="218"/>
      <c r="F14" s="218"/>
      <c r="G14" s="218"/>
      <c r="H14" s="218"/>
      <c r="I14" s="218"/>
      <c r="J14" s="86"/>
    </row>
    <row r="15" spans="1:10" ht="15">
      <c r="A15" s="132"/>
      <c r="B15" s="136"/>
      <c r="E15" s="218"/>
      <c r="F15" s="218"/>
      <c r="G15" s="218"/>
      <c r="H15" s="218"/>
      <c r="I15" s="218"/>
      <c r="J15" s="86"/>
    </row>
    <row r="16" spans="1:10" ht="15.75">
      <c r="A16" s="135" t="s">
        <v>111</v>
      </c>
      <c r="B16" s="136"/>
      <c r="C16" s="48" t="s">
        <v>52</v>
      </c>
      <c r="D16" s="48"/>
      <c r="E16" s="23" t="s">
        <v>589</v>
      </c>
      <c r="F16" s="23" t="s">
        <v>589</v>
      </c>
      <c r="G16" s="23" t="s">
        <v>589</v>
      </c>
      <c r="H16" s="23" t="s">
        <v>589</v>
      </c>
      <c r="I16" s="23" t="s">
        <v>589</v>
      </c>
      <c r="J16" s="86"/>
    </row>
    <row r="17" spans="1:10" ht="15">
      <c r="A17" s="132"/>
      <c r="B17" s="136"/>
      <c r="E17" s="218"/>
      <c r="F17" s="218"/>
      <c r="G17" s="218"/>
      <c r="H17" s="218"/>
      <c r="I17" s="218"/>
      <c r="J17" s="86"/>
    </row>
    <row r="18" spans="1:10" ht="15.75">
      <c r="A18" s="132"/>
      <c r="B18" s="136"/>
      <c r="C18" s="48" t="s">
        <v>53</v>
      </c>
      <c r="D18" s="48"/>
      <c r="E18" s="227"/>
      <c r="F18" s="227"/>
      <c r="G18" s="227"/>
      <c r="H18" s="227"/>
      <c r="I18" s="227"/>
      <c r="J18" s="86"/>
    </row>
    <row r="19" spans="1:10" ht="15.75">
      <c r="A19" s="132"/>
      <c r="B19" s="136"/>
      <c r="C19" s="48"/>
      <c r="D19" s="48"/>
      <c r="E19" s="227"/>
      <c r="F19" s="227"/>
      <c r="G19" s="227"/>
      <c r="H19" s="227"/>
      <c r="I19" s="227"/>
      <c r="J19" s="86"/>
    </row>
    <row r="20" spans="1:10" ht="15.75">
      <c r="A20" s="132"/>
      <c r="B20" s="136"/>
      <c r="C20" s="48"/>
      <c r="D20" s="48"/>
      <c r="E20" s="227"/>
      <c r="F20" s="227"/>
      <c r="G20" s="227"/>
      <c r="H20" s="227"/>
      <c r="I20" s="227"/>
      <c r="J20" s="86"/>
    </row>
    <row r="21" spans="1:10" ht="15.75">
      <c r="A21" s="132"/>
      <c r="B21" s="136"/>
      <c r="C21" s="48"/>
      <c r="D21" s="48"/>
      <c r="E21" s="227"/>
      <c r="F21" s="227"/>
      <c r="G21" s="227"/>
      <c r="H21" s="227"/>
      <c r="I21" s="227"/>
      <c r="J21" s="86"/>
    </row>
    <row r="22" spans="1:10" ht="15.75">
      <c r="A22" s="132"/>
      <c r="B22" s="136"/>
      <c r="C22" s="26"/>
      <c r="D22" s="26"/>
      <c r="E22" s="227"/>
      <c r="F22" s="227"/>
      <c r="G22" s="227"/>
      <c r="H22" s="227"/>
      <c r="I22" s="227"/>
      <c r="J22" s="86"/>
    </row>
    <row r="23" spans="1:10" ht="15.75">
      <c r="A23" s="132"/>
      <c r="B23" s="136"/>
      <c r="C23" s="26"/>
      <c r="D23" s="26"/>
      <c r="E23" s="227"/>
      <c r="F23" s="227"/>
      <c r="G23" s="227"/>
      <c r="H23" s="227"/>
      <c r="I23" s="227"/>
      <c r="J23" s="86"/>
    </row>
    <row r="24" spans="1:10" ht="15.75">
      <c r="A24" s="132"/>
      <c r="B24" s="136"/>
      <c r="C24" s="26"/>
      <c r="D24" s="26"/>
      <c r="E24" s="227"/>
      <c r="F24" s="227"/>
      <c r="G24" s="227"/>
      <c r="H24" s="227"/>
      <c r="I24" s="227"/>
      <c r="J24" s="86"/>
    </row>
    <row r="25" spans="1:10" ht="16.5" thickBot="1">
      <c r="A25" s="132"/>
      <c r="B25" s="136"/>
      <c r="E25" s="219"/>
      <c r="F25" s="219"/>
      <c r="G25" s="219"/>
      <c r="H25" s="219"/>
      <c r="I25" s="219"/>
      <c r="J25" s="86"/>
    </row>
    <row r="26" spans="1:10" ht="9.75" customHeight="1">
      <c r="A26" s="132"/>
      <c r="B26" s="136"/>
      <c r="C26" s="91"/>
      <c r="D26" s="91"/>
      <c r="E26" s="336"/>
      <c r="F26" s="336"/>
      <c r="G26" s="336"/>
      <c r="H26" s="336"/>
      <c r="I26" s="336"/>
      <c r="J26" s="86"/>
    </row>
    <row r="27" spans="1:10" ht="15.75">
      <c r="A27" s="132"/>
      <c r="B27" s="136">
        <v>4</v>
      </c>
      <c r="C27" s="137" t="s">
        <v>54</v>
      </c>
      <c r="D27" s="137"/>
      <c r="E27" s="218"/>
      <c r="F27" s="218"/>
      <c r="G27" s="218"/>
      <c r="H27" s="218"/>
      <c r="I27" s="218"/>
      <c r="J27" s="86"/>
    </row>
    <row r="28" spans="1:10" ht="15.75">
      <c r="A28" s="132"/>
      <c r="B28" s="138"/>
      <c r="C28" s="137" t="s">
        <v>55</v>
      </c>
      <c r="D28" s="137"/>
      <c r="E28" s="218"/>
      <c r="F28" s="218"/>
      <c r="G28" s="218"/>
      <c r="H28" s="218"/>
      <c r="I28" s="218"/>
      <c r="J28" s="86"/>
    </row>
    <row r="29" spans="1:10" ht="15.75">
      <c r="A29" s="132"/>
      <c r="B29" s="139"/>
      <c r="C29" s="26" t="s">
        <v>56</v>
      </c>
      <c r="E29" s="227"/>
      <c r="F29" s="227"/>
      <c r="G29" s="227"/>
      <c r="H29" s="227"/>
      <c r="I29" s="227"/>
      <c r="J29" s="86"/>
    </row>
    <row r="30" spans="1:10" ht="15">
      <c r="A30" s="132"/>
      <c r="B30" s="139"/>
      <c r="E30" s="227"/>
      <c r="F30" s="227"/>
      <c r="G30" s="227"/>
      <c r="H30" s="227"/>
      <c r="I30" s="227"/>
      <c r="J30" s="86"/>
    </row>
    <row r="31" spans="1:10" ht="15">
      <c r="A31" s="132"/>
      <c r="B31" s="139"/>
      <c r="E31" s="227"/>
      <c r="F31" s="227"/>
      <c r="G31" s="227"/>
      <c r="H31" s="227"/>
      <c r="I31" s="227"/>
      <c r="J31" s="86"/>
    </row>
    <row r="32" spans="1:10" ht="15">
      <c r="A32" s="132"/>
      <c r="B32" s="139"/>
      <c r="E32" s="227"/>
      <c r="F32" s="227"/>
      <c r="G32" s="227"/>
      <c r="H32" s="227"/>
      <c r="I32" s="227"/>
      <c r="J32" s="86"/>
    </row>
    <row r="33" spans="1:10" ht="15.75">
      <c r="A33" s="132"/>
      <c r="B33" s="139"/>
      <c r="C33" s="26" t="s">
        <v>57</v>
      </c>
      <c r="D33" s="26"/>
      <c r="E33" s="227"/>
      <c r="F33" s="227"/>
      <c r="G33" s="227"/>
      <c r="H33" s="227"/>
      <c r="I33" s="227"/>
      <c r="J33" s="86"/>
    </row>
    <row r="34" spans="1:10" ht="15">
      <c r="A34" s="132"/>
      <c r="B34" s="138"/>
      <c r="E34" s="227"/>
      <c r="F34" s="227"/>
      <c r="G34" s="227"/>
      <c r="H34" s="227"/>
      <c r="I34" s="227"/>
      <c r="J34" s="86"/>
    </row>
    <row r="35" spans="1:10" ht="15.75">
      <c r="A35" s="132"/>
      <c r="B35" s="138"/>
      <c r="C35" s="137"/>
      <c r="D35" s="137"/>
      <c r="E35" s="227"/>
      <c r="F35" s="227"/>
      <c r="G35" s="227"/>
      <c r="H35" s="227"/>
      <c r="I35" s="227"/>
      <c r="J35" s="86"/>
    </row>
    <row r="36" spans="1:10" ht="15.75" thickBot="1">
      <c r="A36" s="132"/>
      <c r="B36" s="139"/>
      <c r="C36" s="140"/>
      <c r="D36" s="140"/>
      <c r="E36" s="220"/>
      <c r="F36" s="220"/>
      <c r="G36" s="220"/>
      <c r="H36" s="220"/>
      <c r="I36" s="220"/>
      <c r="J36" s="86"/>
    </row>
    <row r="37" spans="1:10" ht="15.75">
      <c r="A37" s="132"/>
      <c r="B37" s="138"/>
      <c r="C37" s="26"/>
      <c r="D37" s="26"/>
      <c r="E37" s="218"/>
      <c r="F37" s="218"/>
      <c r="G37" s="218"/>
      <c r="H37" s="218"/>
      <c r="I37" s="218"/>
      <c r="J37" s="86"/>
    </row>
    <row r="38" spans="1:10" ht="15.75">
      <c r="A38" s="135" t="s">
        <v>112</v>
      </c>
      <c r="B38" s="136">
        <v>10</v>
      </c>
      <c r="C38" s="137" t="s">
        <v>58</v>
      </c>
      <c r="D38" s="26"/>
      <c r="E38" s="23">
        <v>20460273</v>
      </c>
      <c r="F38" s="23">
        <v>22072124</v>
      </c>
      <c r="G38" s="23">
        <v>23235458</v>
      </c>
      <c r="H38" s="23">
        <v>24323929</v>
      </c>
      <c r="I38" s="23" t="s">
        <v>589</v>
      </c>
      <c r="J38" s="86"/>
    </row>
    <row r="39" spans="1:10" ht="15">
      <c r="A39" s="132"/>
      <c r="B39" s="116" t="s">
        <v>44</v>
      </c>
      <c r="J39" s="86"/>
    </row>
    <row r="40" spans="1:10" ht="15">
      <c r="A40" s="132"/>
      <c r="B40" s="116"/>
      <c r="C40" s="118" t="s">
        <v>37</v>
      </c>
      <c r="J40" s="86"/>
    </row>
    <row r="41" spans="1:10" ht="15.75">
      <c r="A41" s="132"/>
      <c r="B41" s="138"/>
      <c r="C41" s="118" t="s">
        <v>102</v>
      </c>
      <c r="D41" s="26"/>
      <c r="J41" s="86"/>
    </row>
    <row r="42" spans="1:10" ht="16.5" thickBot="1">
      <c r="A42" s="141"/>
      <c r="B42" s="142"/>
      <c r="C42" s="122"/>
      <c r="D42" s="122"/>
      <c r="E42" s="123"/>
      <c r="F42" s="123"/>
      <c r="G42" s="123"/>
      <c r="H42" s="123"/>
      <c r="I42" s="123"/>
      <c r="J42" s="124"/>
    </row>
    <row r="43" spans="2:4" ht="16.5" thickTop="1">
      <c r="B43" s="26"/>
      <c r="C43" s="26"/>
      <c r="D43" s="26"/>
    </row>
    <row r="44" spans="2:9" ht="30" customHeight="1">
      <c r="B44" s="301" t="s">
        <v>194</v>
      </c>
      <c r="C44" s="302"/>
      <c r="D44" s="302"/>
      <c r="E44" s="421" t="str">
        <f>IF(COUNTA(E10:I10,E16:I16,E38:I38)/15*100=100,"OK - Table 4 is fully completed","WARNING - Table 4 is not fully completed, please fill in figure, L, M or 0")</f>
        <v>OK - Table 4 is fully completed</v>
      </c>
      <c r="F44" s="421"/>
      <c r="G44" s="421"/>
      <c r="H44" s="421"/>
      <c r="I44" s="422"/>
    </row>
  </sheetData>
  <sheetProtection password="CC00" sheet="1" objects="1" scenarios="1" insertRows="0"/>
  <mergeCells count="1">
    <mergeCell ref="E44:I44"/>
  </mergeCells>
  <conditionalFormatting sqref="E44:I44">
    <cfRule type="expression" priority="1" dxfId="2" stopIfTrue="1">
      <formula>COUNTA(E10:I10,E16:I16,E38:I38)/15*100&lt;&gt;100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AP440"/>
  <sheetViews>
    <sheetView showGridLines="0" tabSelected="1" defaultGridColor="0" zoomScale="80" zoomScaleNormal="80" colorId="22" workbookViewId="0" topLeftCell="B1">
      <selection activeCell="B1" sqref="B1"/>
    </sheetView>
  </sheetViews>
  <sheetFormatPr defaultColWidth="9.77734375" defaultRowHeight="15"/>
  <cols>
    <col min="1" max="1" width="25.21484375" style="40" hidden="1" customWidth="1"/>
    <col min="2" max="2" width="9.77734375" style="25" customWidth="1"/>
    <col min="3" max="3" width="51.4453125" style="61" customWidth="1"/>
    <col min="4" max="9" width="9.77734375" style="25" customWidth="1"/>
    <col min="10" max="42" width="9.77734375" style="218" customWidth="1"/>
    <col min="43" max="16384" width="9.77734375" style="25" customWidth="1"/>
  </cols>
  <sheetData>
    <row r="1" spans="3:10" ht="18" customHeight="1">
      <c r="C1" s="60" t="s">
        <v>75</v>
      </c>
      <c r="D1" s="24"/>
      <c r="J1" s="375"/>
    </row>
    <row r="2" spans="2:4" ht="11.25" customHeight="1" thickBot="1">
      <c r="B2" s="26"/>
      <c r="C2" s="72"/>
      <c r="D2" s="26"/>
    </row>
    <row r="3" spans="1:10" ht="11.25" customHeight="1" thickTop="1">
      <c r="A3" s="73"/>
      <c r="B3" s="74"/>
      <c r="C3" s="75"/>
      <c r="D3" s="76"/>
      <c r="E3" s="77"/>
      <c r="F3" s="77"/>
      <c r="G3" s="77"/>
      <c r="H3" s="77"/>
      <c r="I3" s="77"/>
      <c r="J3" s="376"/>
    </row>
    <row r="4" spans="1:10" ht="18.75">
      <c r="A4" s="79"/>
      <c r="B4" s="80"/>
      <c r="C4" s="65" t="str">
        <f>'Cover page'!E13</f>
        <v>Country: Hungary</v>
      </c>
      <c r="D4" s="81"/>
      <c r="E4" s="82" t="s">
        <v>2</v>
      </c>
      <c r="F4" s="83"/>
      <c r="G4" s="84"/>
      <c r="H4" s="83"/>
      <c r="I4" s="85"/>
      <c r="J4" s="377"/>
    </row>
    <row r="5" spans="1:10" ht="15.75">
      <c r="A5" s="79"/>
      <c r="B5" s="80"/>
      <c r="C5" s="58" t="s">
        <v>104</v>
      </c>
      <c r="D5" s="87" t="s">
        <v>3</v>
      </c>
      <c r="E5" s="35">
        <v>2005</v>
      </c>
      <c r="F5" s="35">
        <v>2006</v>
      </c>
      <c r="G5" s="35">
        <v>2007</v>
      </c>
      <c r="H5" s="35">
        <v>2008</v>
      </c>
      <c r="I5" s="35">
        <v>2009</v>
      </c>
      <c r="J5" s="377"/>
    </row>
    <row r="6" spans="1:10" ht="15.75">
      <c r="A6" s="79"/>
      <c r="B6" s="80"/>
      <c r="C6" s="65" t="str">
        <f>'Cover page'!E14</f>
        <v>Date: 19/10/2009</v>
      </c>
      <c r="D6" s="87" t="s">
        <v>4</v>
      </c>
      <c r="E6" s="253"/>
      <c r="F6" s="253"/>
      <c r="G6" s="253"/>
      <c r="H6" s="253"/>
      <c r="I6" s="253"/>
      <c r="J6" s="377"/>
    </row>
    <row r="7" spans="1:10" ht="16.5" thickBot="1">
      <c r="A7" s="79"/>
      <c r="B7" s="80"/>
      <c r="D7" s="88"/>
      <c r="E7" s="252"/>
      <c r="F7" s="252"/>
      <c r="G7" s="252"/>
      <c r="H7" s="252"/>
      <c r="I7" s="176"/>
      <c r="J7" s="377"/>
    </row>
    <row r="8" spans="1:10" ht="15.75">
      <c r="A8" s="79"/>
      <c r="B8" s="80"/>
      <c r="C8" s="89"/>
      <c r="D8" s="90"/>
      <c r="E8" s="324" t="s">
        <v>586</v>
      </c>
      <c r="F8" s="324" t="s">
        <v>586</v>
      </c>
      <c r="G8" s="324" t="s">
        <v>586</v>
      </c>
      <c r="H8" s="324" t="s">
        <v>587</v>
      </c>
      <c r="I8" s="324" t="s">
        <v>588</v>
      </c>
      <c r="J8" s="377"/>
    </row>
    <row r="9" spans="2:10" ht="16.5" thickBot="1">
      <c r="B9" s="80"/>
      <c r="C9" s="93" t="s">
        <v>6</v>
      </c>
      <c r="D9" s="94" t="s">
        <v>59</v>
      </c>
      <c r="E9" s="325"/>
      <c r="F9" s="326"/>
      <c r="G9" s="326"/>
      <c r="H9" s="326"/>
      <c r="I9" s="232"/>
      <c r="J9" s="377"/>
    </row>
    <row r="10" spans="1:10" ht="17.25" thickBot="1" thickTop="1">
      <c r="A10" s="79" t="s">
        <v>177</v>
      </c>
      <c r="B10" s="80"/>
      <c r="C10" s="95" t="s">
        <v>7</v>
      </c>
      <c r="D10" s="41" t="s">
        <v>8</v>
      </c>
      <c r="E10" s="408">
        <f>E11+E13+E14</f>
        <v>-1737251.6153846155</v>
      </c>
      <c r="F10" s="408">
        <f>F11+F13+F14</f>
        <v>-2212435</v>
      </c>
      <c r="G10" s="408">
        <f>G11+G13+G14</f>
        <v>-1269133</v>
      </c>
      <c r="H10" s="408">
        <f>H11+H13+H14</f>
        <v>-1002497</v>
      </c>
      <c r="I10" s="408">
        <v>-1002947.7587418163</v>
      </c>
      <c r="J10" s="377"/>
    </row>
    <row r="11" spans="1:10" ht="16.5" thickTop="1">
      <c r="A11" s="79" t="s">
        <v>178</v>
      </c>
      <c r="B11" s="80"/>
      <c r="C11" s="95" t="s">
        <v>9</v>
      </c>
      <c r="D11" s="94" t="s">
        <v>10</v>
      </c>
      <c r="E11" s="406">
        <v>-1586040</v>
      </c>
      <c r="F11" s="406">
        <v>-2403854</v>
      </c>
      <c r="G11" s="406">
        <v>-1424570</v>
      </c>
      <c r="H11" s="406">
        <v>-963809</v>
      </c>
      <c r="I11" s="406">
        <v>-812738.2324918162</v>
      </c>
      <c r="J11" s="377"/>
    </row>
    <row r="12" spans="1:10" ht="15.75">
      <c r="A12" s="79" t="s">
        <v>179</v>
      </c>
      <c r="B12" s="80"/>
      <c r="C12" s="95" t="s">
        <v>11</v>
      </c>
      <c r="D12" s="94" t="s">
        <v>12</v>
      </c>
      <c r="E12" s="407" t="s">
        <v>563</v>
      </c>
      <c r="F12" s="407" t="s">
        <v>563</v>
      </c>
      <c r="G12" s="407" t="s">
        <v>563</v>
      </c>
      <c r="H12" s="407" t="s">
        <v>563</v>
      </c>
      <c r="I12" s="407" t="s">
        <v>563</v>
      </c>
      <c r="J12" s="377"/>
    </row>
    <row r="13" spans="1:10" ht="15.75">
      <c r="A13" s="79" t="s">
        <v>180</v>
      </c>
      <c r="B13" s="80"/>
      <c r="C13" s="95" t="s">
        <v>13</v>
      </c>
      <c r="D13" s="94" t="s">
        <v>14</v>
      </c>
      <c r="E13" s="407">
        <v>-113888.61538461538</v>
      </c>
      <c r="F13" s="407">
        <v>-185534</v>
      </c>
      <c r="G13" s="407">
        <v>-21736</v>
      </c>
      <c r="H13" s="407">
        <v>41808</v>
      </c>
      <c r="I13" s="407">
        <v>-88299.62625000009</v>
      </c>
      <c r="J13" s="377"/>
    </row>
    <row r="14" spans="1:10" ht="15.75">
      <c r="A14" s="79" t="s">
        <v>181</v>
      </c>
      <c r="B14" s="80"/>
      <c r="C14" s="95" t="s">
        <v>15</v>
      </c>
      <c r="D14" s="94" t="s">
        <v>16</v>
      </c>
      <c r="E14" s="407">
        <v>-37323</v>
      </c>
      <c r="F14" s="407">
        <v>376953</v>
      </c>
      <c r="G14" s="407">
        <v>177173</v>
      </c>
      <c r="H14" s="407">
        <v>-80496</v>
      </c>
      <c r="I14" s="407">
        <v>-101909.9</v>
      </c>
      <c r="J14" s="377"/>
    </row>
    <row r="15" spans="1:10" ht="16.5" thickBot="1">
      <c r="A15" s="79"/>
      <c r="B15" s="80"/>
      <c r="C15" s="96"/>
      <c r="D15" s="97"/>
      <c r="E15" s="327"/>
      <c r="F15" s="328"/>
      <c r="G15" s="328"/>
      <c r="H15" s="328"/>
      <c r="I15" s="329"/>
      <c r="J15" s="377"/>
    </row>
    <row r="16" spans="1:10" ht="15.75">
      <c r="A16" s="79"/>
      <c r="B16" s="80"/>
      <c r="C16" s="98"/>
      <c r="D16" s="92"/>
      <c r="E16" s="324" t="s">
        <v>586</v>
      </c>
      <c r="F16" s="324" t="s">
        <v>586</v>
      </c>
      <c r="G16" s="324" t="s">
        <v>586</v>
      </c>
      <c r="H16" s="324" t="s">
        <v>587</v>
      </c>
      <c r="I16" s="324" t="s">
        <v>588</v>
      </c>
      <c r="J16" s="377"/>
    </row>
    <row r="17" spans="1:10" ht="16.5" thickBot="1">
      <c r="A17" s="79"/>
      <c r="B17" s="80"/>
      <c r="C17" s="93" t="s">
        <v>17</v>
      </c>
      <c r="D17" s="101"/>
      <c r="E17" s="325"/>
      <c r="F17" s="326"/>
      <c r="G17" s="326"/>
      <c r="H17" s="326"/>
      <c r="I17" s="330"/>
      <c r="J17" s="377"/>
    </row>
    <row r="18" spans="1:10" ht="17.25" thickBot="1" thickTop="1">
      <c r="A18" s="79" t="s">
        <v>182</v>
      </c>
      <c r="B18" s="80"/>
      <c r="C18" s="93" t="s">
        <v>18</v>
      </c>
      <c r="D18" s="102"/>
      <c r="E18" s="408">
        <v>13582511</v>
      </c>
      <c r="F18" s="408">
        <v>15592501</v>
      </c>
      <c r="G18" s="408">
        <v>16731503</v>
      </c>
      <c r="H18" s="408">
        <v>19343719</v>
      </c>
      <c r="I18" s="408">
        <v>20208205.03037389</v>
      </c>
      <c r="J18" s="377"/>
    </row>
    <row r="19" spans="1:10" ht="16.5" thickTop="1">
      <c r="A19" s="79"/>
      <c r="B19" s="80"/>
      <c r="C19" s="59" t="s">
        <v>19</v>
      </c>
      <c r="D19" s="43"/>
      <c r="E19" s="331"/>
      <c r="F19" s="219"/>
      <c r="G19" s="219"/>
      <c r="H19" s="219"/>
      <c r="I19" s="232"/>
      <c r="J19" s="377"/>
    </row>
    <row r="20" spans="1:10" ht="15.75">
      <c r="A20" s="79" t="s">
        <v>183</v>
      </c>
      <c r="B20" s="80"/>
      <c r="C20" s="95" t="s">
        <v>20</v>
      </c>
      <c r="D20" s="94" t="s">
        <v>21</v>
      </c>
      <c r="E20" s="409">
        <v>129</v>
      </c>
      <c r="F20" s="409">
        <v>3750</v>
      </c>
      <c r="G20" s="409">
        <v>8134</v>
      </c>
      <c r="H20" s="409">
        <v>12315</v>
      </c>
      <c r="I20" s="231"/>
      <c r="J20" s="377"/>
    </row>
    <row r="21" spans="1:10" ht="15.75">
      <c r="A21" s="79" t="s">
        <v>184</v>
      </c>
      <c r="B21" s="80"/>
      <c r="C21" s="95" t="s">
        <v>22</v>
      </c>
      <c r="D21" s="41" t="s">
        <v>23</v>
      </c>
      <c r="E21" s="409">
        <v>12153911</v>
      </c>
      <c r="F21" s="409">
        <v>13738279.999999998</v>
      </c>
      <c r="G21" s="409">
        <v>15039759</v>
      </c>
      <c r="H21" s="409">
        <v>15835222</v>
      </c>
      <c r="I21" s="232"/>
      <c r="J21" s="377"/>
    </row>
    <row r="22" spans="1:10" ht="15.75">
      <c r="A22" s="79" t="s">
        <v>185</v>
      </c>
      <c r="B22" s="80"/>
      <c r="C22" s="59" t="s">
        <v>24</v>
      </c>
      <c r="D22" s="94" t="s">
        <v>25</v>
      </c>
      <c r="E22" s="409">
        <v>2057204</v>
      </c>
      <c r="F22" s="409">
        <v>2390366</v>
      </c>
      <c r="G22" s="409">
        <v>2153909</v>
      </c>
      <c r="H22" s="409">
        <v>1958958</v>
      </c>
      <c r="I22" s="231"/>
      <c r="J22" s="377"/>
    </row>
    <row r="23" spans="1:10" ht="15.75">
      <c r="A23" s="79" t="s">
        <v>186</v>
      </c>
      <c r="B23" s="80"/>
      <c r="C23" s="59" t="s">
        <v>26</v>
      </c>
      <c r="D23" s="94" t="s">
        <v>27</v>
      </c>
      <c r="E23" s="409">
        <v>10096707</v>
      </c>
      <c r="F23" s="409">
        <v>11347913.999999998</v>
      </c>
      <c r="G23" s="409">
        <v>12885850</v>
      </c>
      <c r="H23" s="409">
        <v>13876264</v>
      </c>
      <c r="I23" s="231"/>
      <c r="J23" s="377"/>
    </row>
    <row r="24" spans="1:10" ht="15.75">
      <c r="A24" s="79" t="s">
        <v>187</v>
      </c>
      <c r="B24" s="80"/>
      <c r="C24" s="95" t="s">
        <v>28</v>
      </c>
      <c r="D24" s="94" t="s">
        <v>29</v>
      </c>
      <c r="E24" s="409">
        <v>1428471</v>
      </c>
      <c r="F24" s="409">
        <v>1850471</v>
      </c>
      <c r="G24" s="409">
        <v>1683610</v>
      </c>
      <c r="H24" s="409">
        <v>3496182</v>
      </c>
      <c r="I24" s="232"/>
      <c r="J24" s="377"/>
    </row>
    <row r="25" spans="1:10" ht="15.75">
      <c r="A25" s="79" t="s">
        <v>188</v>
      </c>
      <c r="B25" s="80"/>
      <c r="C25" s="59" t="s">
        <v>24</v>
      </c>
      <c r="D25" s="41" t="s">
        <v>30</v>
      </c>
      <c r="E25" s="409">
        <v>104909</v>
      </c>
      <c r="F25" s="409">
        <v>125812</v>
      </c>
      <c r="G25" s="409">
        <v>77043</v>
      </c>
      <c r="H25" s="409">
        <v>82632</v>
      </c>
      <c r="I25" s="231"/>
      <c r="J25" s="377"/>
    </row>
    <row r="26" spans="1:10" ht="15.75">
      <c r="A26" s="79" t="s">
        <v>189</v>
      </c>
      <c r="B26" s="80"/>
      <c r="C26" s="59" t="s">
        <v>26</v>
      </c>
      <c r="D26" s="41" t="s">
        <v>31</v>
      </c>
      <c r="E26" s="409">
        <v>1323562</v>
      </c>
      <c r="F26" s="409">
        <v>1724659</v>
      </c>
      <c r="G26" s="409">
        <v>1606567</v>
      </c>
      <c r="H26" s="409">
        <v>3413550</v>
      </c>
      <c r="I26" s="231"/>
      <c r="J26" s="377"/>
    </row>
    <row r="27" spans="1:10" ht="16.5" thickBot="1">
      <c r="A27" s="79"/>
      <c r="B27" s="80"/>
      <c r="C27" s="104"/>
      <c r="D27" s="105"/>
      <c r="E27" s="332"/>
      <c r="F27" s="333"/>
      <c r="G27" s="333"/>
      <c r="H27" s="333"/>
      <c r="I27" s="334"/>
      <c r="J27" s="377"/>
    </row>
    <row r="28" spans="1:10" ht="15.75">
      <c r="A28" s="79"/>
      <c r="B28" s="80"/>
      <c r="C28" s="107"/>
      <c r="D28" s="108"/>
      <c r="E28" s="335"/>
      <c r="F28" s="336"/>
      <c r="G28" s="336"/>
      <c r="H28" s="336"/>
      <c r="I28" s="337"/>
      <c r="J28" s="377"/>
    </row>
    <row r="29" spans="1:10" ht="15.75">
      <c r="A29" s="79" t="s">
        <v>190</v>
      </c>
      <c r="B29" s="80"/>
      <c r="C29" s="93" t="s">
        <v>89</v>
      </c>
      <c r="D29" s="101"/>
      <c r="E29" s="331"/>
      <c r="F29" s="219"/>
      <c r="G29" s="219"/>
      <c r="H29" s="219"/>
      <c r="I29" s="338"/>
      <c r="J29" s="377"/>
    </row>
    <row r="30" spans="1:10" ht="15.75">
      <c r="A30" s="79" t="s">
        <v>191</v>
      </c>
      <c r="B30" s="109"/>
      <c r="C30" s="93" t="s">
        <v>32</v>
      </c>
      <c r="D30" s="94" t="s">
        <v>33</v>
      </c>
      <c r="E30" s="403">
        <v>873037</v>
      </c>
      <c r="F30" s="403">
        <v>1049938</v>
      </c>
      <c r="G30" s="403">
        <v>904012</v>
      </c>
      <c r="H30" s="403">
        <v>750593</v>
      </c>
      <c r="I30" s="403">
        <v>687300</v>
      </c>
      <c r="J30" s="377"/>
    </row>
    <row r="31" spans="1:10" ht="15.75">
      <c r="A31" s="79" t="s">
        <v>192</v>
      </c>
      <c r="B31" s="109"/>
      <c r="C31" s="93" t="s">
        <v>34</v>
      </c>
      <c r="D31" s="94" t="s">
        <v>64</v>
      </c>
      <c r="E31" s="403">
        <v>908431</v>
      </c>
      <c r="F31" s="403">
        <v>928784</v>
      </c>
      <c r="G31" s="403">
        <v>1031314</v>
      </c>
      <c r="H31" s="403">
        <v>1109658</v>
      </c>
      <c r="I31" s="403">
        <v>1122735.7151405998</v>
      </c>
      <c r="J31" s="377"/>
    </row>
    <row r="32" spans="1:42" s="113" customFormat="1" ht="15.75">
      <c r="A32" s="79"/>
      <c r="B32" s="110"/>
      <c r="C32" s="111" t="s">
        <v>72</v>
      </c>
      <c r="D32" s="112" t="s">
        <v>76</v>
      </c>
      <c r="E32" s="404">
        <v>910597</v>
      </c>
      <c r="F32" s="404">
        <v>940886</v>
      </c>
      <c r="G32" s="404">
        <v>1026277</v>
      </c>
      <c r="H32" s="404">
        <v>1099622</v>
      </c>
      <c r="I32" s="404">
        <v>1122943.0171973205</v>
      </c>
      <c r="J32" s="378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</row>
    <row r="33" spans="1:10" ht="16.5" thickBot="1">
      <c r="A33" s="79"/>
      <c r="B33" s="109"/>
      <c r="C33" s="114"/>
      <c r="D33" s="115"/>
      <c r="E33" s="339"/>
      <c r="F33" s="340"/>
      <c r="G33" s="340"/>
      <c r="H33" s="340"/>
      <c r="I33" s="341"/>
      <c r="J33" s="377"/>
    </row>
    <row r="34" spans="1:10" ht="16.5" thickBot="1">
      <c r="A34" s="79"/>
      <c r="B34" s="109"/>
      <c r="C34" s="89"/>
      <c r="D34" s="100"/>
      <c r="E34" s="342"/>
      <c r="F34" s="343"/>
      <c r="G34" s="343"/>
      <c r="H34" s="343"/>
      <c r="I34" s="344"/>
      <c r="J34" s="377"/>
    </row>
    <row r="35" spans="1:10" ht="17.25" thickBot="1" thickTop="1">
      <c r="A35" s="79" t="s">
        <v>193</v>
      </c>
      <c r="B35" s="109"/>
      <c r="C35" s="93" t="s">
        <v>35</v>
      </c>
      <c r="D35" s="94" t="s">
        <v>36</v>
      </c>
      <c r="E35" s="405">
        <v>21988587</v>
      </c>
      <c r="F35" s="405">
        <v>23755487</v>
      </c>
      <c r="G35" s="405">
        <v>25408080</v>
      </c>
      <c r="H35" s="405">
        <v>26543252</v>
      </c>
      <c r="I35" s="405">
        <v>25790000</v>
      </c>
      <c r="J35" s="377"/>
    </row>
    <row r="36" spans="1:10" ht="11.25" customHeight="1" thickTop="1">
      <c r="A36" s="79"/>
      <c r="B36" s="116"/>
      <c r="C36" s="58"/>
      <c r="D36" s="26"/>
      <c r="J36" s="377"/>
    </row>
    <row r="37" spans="1:10" ht="15.75">
      <c r="A37" s="79"/>
      <c r="B37" s="109"/>
      <c r="C37" s="117" t="s">
        <v>37</v>
      </c>
      <c r="D37" s="118"/>
      <c r="J37" s="377"/>
    </row>
    <row r="38" spans="1:10" ht="11.25" customHeight="1" thickBot="1">
      <c r="A38" s="119"/>
      <c r="B38" s="120"/>
      <c r="C38" s="121"/>
      <c r="D38" s="122"/>
      <c r="E38" s="123"/>
      <c r="F38" s="123"/>
      <c r="G38" s="123"/>
      <c r="H38" s="123"/>
      <c r="I38" s="123"/>
      <c r="J38" s="380"/>
    </row>
    <row r="39" ht="15.75" thickTop="1"/>
    <row r="41" spans="2:10" ht="30" customHeight="1">
      <c r="B41" s="286" t="s">
        <v>194</v>
      </c>
      <c r="C41" s="287"/>
      <c r="D41" s="287"/>
      <c r="E41" s="415" t="str">
        <f>IF(COUNTA(E10:I14,E18:I18,E20:H26,E30:I32,E35:I35)/78*100=100,"OK - Table 1 is fully completed","WARNING - Table 1 is not fully completed, please fill in figure, L, M or 0")</f>
        <v>OK - Table 1 is fully completed</v>
      </c>
      <c r="F41" s="415"/>
      <c r="G41" s="415"/>
      <c r="H41" s="415"/>
      <c r="I41" s="415"/>
      <c r="J41" s="381"/>
    </row>
    <row r="42" spans="2:10" ht="15" customHeight="1">
      <c r="B42" s="289" t="s">
        <v>195</v>
      </c>
      <c r="C42" s="107"/>
      <c r="D42" s="55"/>
      <c r="E42" s="416"/>
      <c r="F42" s="416"/>
      <c r="G42" s="416"/>
      <c r="H42" s="416"/>
      <c r="I42" s="416"/>
      <c r="J42" s="382"/>
    </row>
    <row r="43" spans="2:10" ht="15" customHeight="1">
      <c r="B43" s="291"/>
      <c r="C43" s="292" t="s">
        <v>196</v>
      </c>
      <c r="D43" s="56"/>
      <c r="E43" s="293">
        <f>IF(E10="M",0,E10)-IF(E11="M",0,E11)-IF(E12="M",0,E12)-IF(E13="M",0,E13)-IF(E14="M",0,E14)</f>
        <v>-1.1641532182693481E-10</v>
      </c>
      <c r="F43" s="293">
        <f>IF(F10="M",0,F10)-IF(F11="M",0,F11)-IF(F12="M",0,F12)-IF(F13="M",0,F13)-IF(F14="M",0,F14)</f>
        <v>0</v>
      </c>
      <c r="G43" s="293">
        <f>IF(G10="M",0,G10)-IF(G11="M",0,G11)-IF(G12="M",0,G12)-IF(G13="M",0,G13)-IF(G14="M",0,G14)</f>
        <v>0</v>
      </c>
      <c r="H43" s="293">
        <f>IF(H10="M",0,H10)-IF(H11="M",0,H11)-IF(H12="M",0,H12)-IF(H13="M",0,H13)-IF(H14="M",0,H14)</f>
        <v>0</v>
      </c>
      <c r="I43" s="293">
        <f>IF(I10="M",0,I10)-IF(I11="M",0,I11)-IF(I12="M",0,I12)-IF(I13="M",0,I13)-IF(I14="M",0,I14)</f>
        <v>0</v>
      </c>
      <c r="J43" s="383"/>
    </row>
    <row r="44" spans="2:10" ht="15" customHeight="1">
      <c r="B44" s="294"/>
      <c r="C44" s="292" t="s">
        <v>197</v>
      </c>
      <c r="D44" s="56"/>
      <c r="E44" s="293">
        <f>IF(E18="M",0,E18)-IF(E20="M",0,E20)-IF(E21="M",0,E21)-IF(E24="M",0,E24)</f>
        <v>0</v>
      </c>
      <c r="F44" s="293">
        <f>IF(F18="M",0,F18)-IF(F20="M",0,F20)-IF(F21="M",0,F21)-IF(F24="M",0,F24)</f>
        <v>1.862645149230957E-09</v>
      </c>
      <c r="G44" s="293">
        <f>IF(G18="M",0,G18)-IF(G20="M",0,G20)-IF(G21="M",0,G21)-IF(G24="M",0,G24)</f>
        <v>0</v>
      </c>
      <c r="H44" s="293">
        <f>IF(H18="M",0,H18)-IF(H20="M",0,H20)-IF(H21="M",0,H21)-IF(H24="M",0,H24)</f>
        <v>0</v>
      </c>
      <c r="I44" s="293"/>
      <c r="J44" s="383"/>
    </row>
    <row r="45" spans="2:10" ht="15" customHeight="1">
      <c r="B45" s="294"/>
      <c r="C45" s="292" t="s">
        <v>198</v>
      </c>
      <c r="D45" s="56"/>
      <c r="E45" s="293">
        <f>IF(E21="M",0,E21)-IF(E22="M",0,E22)-IF(E23="M",0,E23)</f>
        <v>0</v>
      </c>
      <c r="F45" s="293">
        <f>IF(F21="M",0,F21)-IF(F22="M",0,F22)-IF(F23="M",0,F23)</f>
        <v>0</v>
      </c>
      <c r="G45" s="293">
        <f>IF(G21="M",0,G21)-IF(G22="M",0,G22)-IF(G23="M",0,G23)</f>
        <v>0</v>
      </c>
      <c r="H45" s="293">
        <f>IF(H21="M",0,H21)-IF(H22="M",0,H22)-IF(H23="M",0,H23)</f>
        <v>0</v>
      </c>
      <c r="I45" s="293"/>
      <c r="J45" s="383"/>
    </row>
    <row r="46" spans="2:10" ht="15" customHeight="1">
      <c r="B46" s="295"/>
      <c r="C46" s="296" t="s">
        <v>199</v>
      </c>
      <c r="D46" s="297"/>
      <c r="E46" s="298">
        <f>IF(E24="M",0,E24)-IF(E25="M",0,E25)-IF(E26="M",0,E26)</f>
        <v>0</v>
      </c>
      <c r="F46" s="298">
        <f>IF(F24="M",0,F24)-IF(F25="M",0,F25)-IF(F26="M",0,F26)</f>
        <v>0</v>
      </c>
      <c r="G46" s="298">
        <f>IF(G24="M",0,G24)-IF(G25="M",0,G25)-IF(G26="M",0,G26)</f>
        <v>0</v>
      </c>
      <c r="H46" s="298">
        <f>IF(H24="M",0,H24)-IF(H25="M",0,H25)-IF(H26="M",0,H26)</f>
        <v>0</v>
      </c>
      <c r="I46" s="298"/>
      <c r="J46" s="384"/>
    </row>
    <row r="47" spans="1:9" ht="15.75">
      <c r="A47" s="387"/>
      <c r="B47" s="218"/>
      <c r="C47" s="388"/>
      <c r="D47" s="372"/>
      <c r="E47" s="218"/>
      <c r="F47" s="218"/>
      <c r="G47" s="218"/>
      <c r="H47" s="218"/>
      <c r="I47" s="218"/>
    </row>
    <row r="48" spans="1:9" ht="15.75">
      <c r="A48" s="387"/>
      <c r="B48" s="218"/>
      <c r="C48" s="388"/>
      <c r="D48" s="372"/>
      <c r="E48" s="218"/>
      <c r="F48" s="218"/>
      <c r="G48" s="218"/>
      <c r="H48" s="218"/>
      <c r="I48" s="218"/>
    </row>
    <row r="49" spans="1:4" s="218" customFormat="1" ht="15.75">
      <c r="A49" s="387"/>
      <c r="C49" s="388"/>
      <c r="D49" s="372"/>
    </row>
    <row r="50" spans="1:4" s="218" customFormat="1" ht="15.75">
      <c r="A50" s="387"/>
      <c r="C50" s="388"/>
      <c r="D50" s="372"/>
    </row>
    <row r="51" spans="1:4" s="218" customFormat="1" ht="15.75">
      <c r="A51" s="387"/>
      <c r="C51" s="388"/>
      <c r="D51" s="372"/>
    </row>
    <row r="52" spans="1:4" s="218" customFormat="1" ht="15.75">
      <c r="A52" s="387"/>
      <c r="C52" s="388"/>
      <c r="D52" s="372"/>
    </row>
    <row r="53" spans="1:4" s="218" customFormat="1" ht="15.75">
      <c r="A53" s="387"/>
      <c r="C53" s="388"/>
      <c r="D53" s="372"/>
    </row>
    <row r="54" spans="1:4" s="218" customFormat="1" ht="15.75">
      <c r="A54" s="387"/>
      <c r="C54" s="388"/>
      <c r="D54" s="372"/>
    </row>
    <row r="55" spans="1:4" s="218" customFormat="1" ht="15.75">
      <c r="A55" s="387"/>
      <c r="C55" s="388"/>
      <c r="D55" s="372"/>
    </row>
    <row r="56" spans="1:4" s="218" customFormat="1" ht="15.75">
      <c r="A56" s="387"/>
      <c r="C56" s="388"/>
      <c r="D56" s="372"/>
    </row>
    <row r="57" spans="1:4" s="218" customFormat="1" ht="15.75">
      <c r="A57" s="387"/>
      <c r="C57" s="388"/>
      <c r="D57" s="372"/>
    </row>
    <row r="58" spans="1:4" s="218" customFormat="1" ht="15.75">
      <c r="A58" s="387"/>
      <c r="C58" s="388"/>
      <c r="D58" s="372"/>
    </row>
    <row r="59" spans="1:4" s="218" customFormat="1" ht="15.75">
      <c r="A59" s="387"/>
      <c r="C59" s="388"/>
      <c r="D59" s="372"/>
    </row>
    <row r="60" spans="1:4" s="218" customFormat="1" ht="15.75">
      <c r="A60" s="387"/>
      <c r="C60" s="388"/>
      <c r="D60" s="372"/>
    </row>
    <row r="61" spans="1:4" s="218" customFormat="1" ht="15.75">
      <c r="A61" s="387"/>
      <c r="C61" s="388"/>
      <c r="D61" s="372"/>
    </row>
    <row r="62" spans="1:4" s="218" customFormat="1" ht="15.75">
      <c r="A62" s="387"/>
      <c r="C62" s="388"/>
      <c r="D62" s="372"/>
    </row>
    <row r="63" spans="1:4" s="218" customFormat="1" ht="15.75">
      <c r="A63" s="387"/>
      <c r="C63" s="388"/>
      <c r="D63" s="372"/>
    </row>
    <row r="64" spans="1:4" s="218" customFormat="1" ht="15.75">
      <c r="A64" s="387"/>
      <c r="C64" s="388"/>
      <c r="D64" s="372"/>
    </row>
    <row r="65" spans="1:4" s="218" customFormat="1" ht="15.75">
      <c r="A65" s="387"/>
      <c r="C65" s="388"/>
      <c r="D65" s="372"/>
    </row>
    <row r="66" spans="1:4" s="218" customFormat="1" ht="15.75">
      <c r="A66" s="387"/>
      <c r="C66" s="388"/>
      <c r="D66" s="372"/>
    </row>
    <row r="67" spans="1:4" s="218" customFormat="1" ht="15.75">
      <c r="A67" s="387"/>
      <c r="C67" s="388"/>
      <c r="D67" s="372"/>
    </row>
    <row r="68" spans="1:4" s="218" customFormat="1" ht="15.75">
      <c r="A68" s="387"/>
      <c r="C68" s="388"/>
      <c r="D68" s="372"/>
    </row>
    <row r="69" spans="1:4" s="218" customFormat="1" ht="15.75">
      <c r="A69" s="387"/>
      <c r="C69" s="388"/>
      <c r="D69" s="372"/>
    </row>
    <row r="70" spans="1:3" s="218" customFormat="1" ht="15">
      <c r="A70" s="387"/>
      <c r="C70" s="388"/>
    </row>
    <row r="71" spans="1:3" s="218" customFormat="1" ht="9" customHeight="1">
      <c r="A71" s="387"/>
      <c r="C71" s="388"/>
    </row>
    <row r="72" spans="1:3" s="218" customFormat="1" ht="15">
      <c r="A72" s="387"/>
      <c r="C72" s="388"/>
    </row>
    <row r="73" spans="1:3" s="218" customFormat="1" ht="12" customHeight="1">
      <c r="A73" s="387"/>
      <c r="C73" s="388"/>
    </row>
    <row r="74" spans="1:3" s="218" customFormat="1" ht="15">
      <c r="A74" s="387"/>
      <c r="C74" s="388"/>
    </row>
    <row r="75" spans="1:3" s="218" customFormat="1" ht="15">
      <c r="A75" s="387"/>
      <c r="C75" s="388"/>
    </row>
    <row r="76" spans="1:3" s="218" customFormat="1" ht="11.25" customHeight="1">
      <c r="A76" s="387"/>
      <c r="C76" s="388"/>
    </row>
    <row r="77" spans="1:3" s="218" customFormat="1" ht="15">
      <c r="A77" s="387"/>
      <c r="C77" s="388"/>
    </row>
    <row r="78" spans="1:4" s="218" customFormat="1" ht="15.75">
      <c r="A78" s="387"/>
      <c r="C78" s="388"/>
      <c r="D78" s="372"/>
    </row>
    <row r="79" spans="1:4" s="218" customFormat="1" ht="15.75">
      <c r="A79" s="387"/>
      <c r="C79" s="388"/>
      <c r="D79" s="372"/>
    </row>
    <row r="80" spans="1:4" s="218" customFormat="1" ht="15.75">
      <c r="A80" s="387"/>
      <c r="C80" s="388"/>
      <c r="D80" s="372"/>
    </row>
    <row r="81" spans="1:4" s="218" customFormat="1" ht="10.5" customHeight="1">
      <c r="A81" s="387"/>
      <c r="C81" s="388"/>
      <c r="D81" s="372"/>
    </row>
    <row r="82" spans="1:4" s="218" customFormat="1" ht="15.75">
      <c r="A82" s="387"/>
      <c r="C82" s="388"/>
      <c r="D82" s="372"/>
    </row>
    <row r="83" spans="1:4" s="218" customFormat="1" ht="15.75">
      <c r="A83" s="387"/>
      <c r="C83" s="388"/>
      <c r="D83" s="372"/>
    </row>
    <row r="84" spans="1:4" s="218" customFormat="1" ht="6" customHeight="1">
      <c r="A84" s="387"/>
      <c r="C84" s="388"/>
      <c r="D84" s="372"/>
    </row>
    <row r="85" spans="1:4" s="218" customFormat="1" ht="15.75">
      <c r="A85" s="387"/>
      <c r="C85" s="388"/>
      <c r="D85" s="372"/>
    </row>
    <row r="86" spans="1:4" s="218" customFormat="1" ht="15.75">
      <c r="A86" s="387"/>
      <c r="C86" s="388"/>
      <c r="D86" s="372"/>
    </row>
    <row r="87" spans="1:4" s="218" customFormat="1" ht="15.75">
      <c r="A87" s="387"/>
      <c r="C87" s="388"/>
      <c r="D87" s="372"/>
    </row>
    <row r="88" spans="1:4" s="218" customFormat="1" ht="15.75">
      <c r="A88" s="387"/>
      <c r="C88" s="388"/>
      <c r="D88" s="372"/>
    </row>
    <row r="89" spans="1:4" s="218" customFormat="1" ht="15.75">
      <c r="A89" s="387"/>
      <c r="C89" s="388"/>
      <c r="D89" s="372"/>
    </row>
    <row r="90" spans="1:4" s="218" customFormat="1" ht="15.75">
      <c r="A90" s="387"/>
      <c r="C90" s="388"/>
      <c r="D90" s="372"/>
    </row>
    <row r="91" spans="1:4" s="218" customFormat="1" ht="15.75">
      <c r="A91" s="387"/>
      <c r="C91" s="388"/>
      <c r="D91" s="372"/>
    </row>
    <row r="92" spans="1:4" s="218" customFormat="1" ht="15.75">
      <c r="A92" s="387"/>
      <c r="C92" s="388"/>
      <c r="D92" s="372"/>
    </row>
    <row r="93" spans="1:4" s="218" customFormat="1" ht="15.75">
      <c r="A93" s="387"/>
      <c r="C93" s="388"/>
      <c r="D93" s="372"/>
    </row>
    <row r="94" spans="1:4" s="218" customFormat="1" ht="15.75">
      <c r="A94" s="387"/>
      <c r="C94" s="388"/>
      <c r="D94" s="372"/>
    </row>
    <row r="95" spans="1:4" s="218" customFormat="1" ht="15.75">
      <c r="A95" s="387"/>
      <c r="C95" s="388"/>
      <c r="D95" s="372"/>
    </row>
    <row r="96" spans="1:4" s="218" customFormat="1" ht="15.75">
      <c r="A96" s="387"/>
      <c r="C96" s="388"/>
      <c r="D96" s="372"/>
    </row>
    <row r="97" spans="1:4" s="218" customFormat="1" ht="15.75">
      <c r="A97" s="387"/>
      <c r="C97" s="388"/>
      <c r="D97" s="372"/>
    </row>
    <row r="98" spans="1:4" s="218" customFormat="1" ht="15.75">
      <c r="A98" s="387"/>
      <c r="C98" s="388"/>
      <c r="D98" s="372"/>
    </row>
    <row r="99" spans="1:4" s="218" customFormat="1" ht="15.75">
      <c r="A99" s="387"/>
      <c r="C99" s="388"/>
      <c r="D99" s="372"/>
    </row>
    <row r="100" spans="1:4" s="218" customFormat="1" ht="15.75">
      <c r="A100" s="387"/>
      <c r="C100" s="388"/>
      <c r="D100" s="372"/>
    </row>
    <row r="101" spans="1:4" s="218" customFormat="1" ht="15.75">
      <c r="A101" s="387"/>
      <c r="C101" s="388"/>
      <c r="D101" s="372"/>
    </row>
    <row r="102" spans="1:4" s="218" customFormat="1" ht="15.75">
      <c r="A102" s="387"/>
      <c r="C102" s="388"/>
      <c r="D102" s="372"/>
    </row>
    <row r="103" spans="1:4" s="218" customFormat="1" ht="15.75">
      <c r="A103" s="387"/>
      <c r="C103" s="388"/>
      <c r="D103" s="372"/>
    </row>
    <row r="104" spans="1:4" s="218" customFormat="1" ht="15.75">
      <c r="A104" s="387"/>
      <c r="C104" s="388"/>
      <c r="D104" s="372"/>
    </row>
    <row r="105" spans="1:4" s="218" customFormat="1" ht="15.75">
      <c r="A105" s="387"/>
      <c r="C105" s="388"/>
      <c r="D105" s="372"/>
    </row>
    <row r="106" spans="1:3" s="218" customFormat="1" ht="15">
      <c r="A106" s="387"/>
      <c r="C106" s="388"/>
    </row>
    <row r="107" spans="1:3" s="218" customFormat="1" ht="9" customHeight="1">
      <c r="A107" s="387"/>
      <c r="C107" s="388"/>
    </row>
    <row r="108" spans="1:3" s="218" customFormat="1" ht="15">
      <c r="A108" s="387"/>
      <c r="C108" s="388"/>
    </row>
    <row r="109" spans="1:3" s="218" customFormat="1" ht="12" customHeight="1">
      <c r="A109" s="387"/>
      <c r="C109" s="388"/>
    </row>
    <row r="110" spans="1:3" s="218" customFormat="1" ht="15">
      <c r="A110" s="387"/>
      <c r="C110" s="388"/>
    </row>
    <row r="111" spans="1:3" s="218" customFormat="1" ht="15">
      <c r="A111" s="387"/>
      <c r="C111" s="388"/>
    </row>
    <row r="112" spans="1:3" s="218" customFormat="1" ht="11.25" customHeight="1">
      <c r="A112" s="387"/>
      <c r="C112" s="388"/>
    </row>
    <row r="113" spans="1:3" s="218" customFormat="1" ht="15">
      <c r="A113" s="387"/>
      <c r="C113" s="388"/>
    </row>
    <row r="114" spans="1:4" s="218" customFormat="1" ht="15.75">
      <c r="A114" s="387"/>
      <c r="C114" s="388"/>
      <c r="D114" s="372"/>
    </row>
    <row r="115" spans="1:4" s="218" customFormat="1" ht="15.75">
      <c r="A115" s="387"/>
      <c r="C115" s="388"/>
      <c r="D115" s="372"/>
    </row>
    <row r="116" spans="1:4" s="218" customFormat="1" ht="15.75">
      <c r="A116" s="387"/>
      <c r="C116" s="388"/>
      <c r="D116" s="372"/>
    </row>
    <row r="117" spans="1:4" s="218" customFormat="1" ht="10.5" customHeight="1">
      <c r="A117" s="387"/>
      <c r="C117" s="388"/>
      <c r="D117" s="372"/>
    </row>
    <row r="118" spans="1:4" s="218" customFormat="1" ht="15.75">
      <c r="A118" s="387"/>
      <c r="C118" s="388"/>
      <c r="D118" s="372"/>
    </row>
    <row r="119" spans="1:4" s="218" customFormat="1" ht="15.75">
      <c r="A119" s="387"/>
      <c r="C119" s="388"/>
      <c r="D119" s="372"/>
    </row>
    <row r="120" spans="1:4" s="218" customFormat="1" ht="6" customHeight="1">
      <c r="A120" s="387"/>
      <c r="C120" s="388"/>
      <c r="D120" s="372"/>
    </row>
    <row r="121" spans="1:4" s="218" customFormat="1" ht="15.75">
      <c r="A121" s="387"/>
      <c r="C121" s="388"/>
      <c r="D121" s="372"/>
    </row>
    <row r="122" spans="1:4" s="218" customFormat="1" ht="15.75">
      <c r="A122" s="387"/>
      <c r="C122" s="388"/>
      <c r="D122" s="372"/>
    </row>
    <row r="123" spans="1:4" s="218" customFormat="1" ht="15.75">
      <c r="A123" s="387"/>
      <c r="C123" s="388"/>
      <c r="D123" s="372"/>
    </row>
    <row r="124" spans="1:4" s="218" customFormat="1" ht="15.75">
      <c r="A124" s="387"/>
      <c r="C124" s="388"/>
      <c r="D124" s="372"/>
    </row>
    <row r="125" spans="1:4" s="218" customFormat="1" ht="15.75">
      <c r="A125" s="387"/>
      <c r="C125" s="388"/>
      <c r="D125" s="372"/>
    </row>
    <row r="126" spans="1:4" s="218" customFormat="1" ht="15.75">
      <c r="A126" s="387"/>
      <c r="C126" s="388"/>
      <c r="D126" s="372"/>
    </row>
    <row r="127" spans="1:4" s="218" customFormat="1" ht="15.75">
      <c r="A127" s="387"/>
      <c r="C127" s="388"/>
      <c r="D127" s="372"/>
    </row>
    <row r="128" spans="1:4" s="218" customFormat="1" ht="15.75">
      <c r="A128" s="387"/>
      <c r="C128" s="388"/>
      <c r="D128" s="372"/>
    </row>
    <row r="129" spans="1:4" s="218" customFormat="1" ht="15.75">
      <c r="A129" s="387"/>
      <c r="C129" s="388"/>
      <c r="D129" s="372"/>
    </row>
    <row r="130" spans="1:4" s="218" customFormat="1" ht="15.75">
      <c r="A130" s="387"/>
      <c r="C130" s="388"/>
      <c r="D130" s="372"/>
    </row>
    <row r="131" spans="1:4" s="218" customFormat="1" ht="15.75">
      <c r="A131" s="387"/>
      <c r="C131" s="388"/>
      <c r="D131" s="372"/>
    </row>
    <row r="132" spans="1:4" s="218" customFormat="1" ht="15.75">
      <c r="A132" s="387"/>
      <c r="C132" s="388"/>
      <c r="D132" s="372"/>
    </row>
    <row r="133" spans="1:4" s="218" customFormat="1" ht="15.75">
      <c r="A133" s="387"/>
      <c r="C133" s="388"/>
      <c r="D133" s="372"/>
    </row>
    <row r="134" spans="1:4" s="218" customFormat="1" ht="15.75">
      <c r="A134" s="387"/>
      <c r="C134" s="388"/>
      <c r="D134" s="372"/>
    </row>
    <row r="135" spans="1:4" s="218" customFormat="1" ht="15.75">
      <c r="A135" s="387"/>
      <c r="C135" s="388"/>
      <c r="D135" s="372"/>
    </row>
    <row r="136" spans="1:4" s="218" customFormat="1" ht="15.75">
      <c r="A136" s="387"/>
      <c r="C136" s="388"/>
      <c r="D136" s="372"/>
    </row>
    <row r="137" spans="1:4" s="218" customFormat="1" ht="15.75">
      <c r="A137" s="387"/>
      <c r="C137" s="388"/>
      <c r="D137" s="372"/>
    </row>
    <row r="138" spans="1:4" s="218" customFormat="1" ht="15.75">
      <c r="A138" s="387"/>
      <c r="C138" s="388"/>
      <c r="D138" s="372"/>
    </row>
    <row r="139" spans="1:4" s="218" customFormat="1" ht="15.75">
      <c r="A139" s="387"/>
      <c r="C139" s="388"/>
      <c r="D139" s="372"/>
    </row>
    <row r="140" spans="1:4" s="218" customFormat="1" ht="15.75">
      <c r="A140" s="387"/>
      <c r="C140" s="388"/>
      <c r="D140" s="372"/>
    </row>
    <row r="141" spans="1:4" s="218" customFormat="1" ht="15.75">
      <c r="A141" s="387"/>
      <c r="C141" s="388"/>
      <c r="D141" s="372"/>
    </row>
    <row r="142" spans="1:3" s="218" customFormat="1" ht="15">
      <c r="A142" s="387"/>
      <c r="C142" s="388"/>
    </row>
    <row r="143" spans="1:3" s="218" customFormat="1" ht="9" customHeight="1">
      <c r="A143" s="387"/>
      <c r="C143" s="388"/>
    </row>
    <row r="144" spans="1:3" s="218" customFormat="1" ht="15">
      <c r="A144" s="387"/>
      <c r="C144" s="388"/>
    </row>
    <row r="145" spans="1:3" s="218" customFormat="1" ht="12" customHeight="1">
      <c r="A145" s="387"/>
      <c r="C145" s="388"/>
    </row>
    <row r="146" spans="1:3" s="218" customFormat="1" ht="15">
      <c r="A146" s="387"/>
      <c r="C146" s="388"/>
    </row>
    <row r="147" spans="1:3" s="218" customFormat="1" ht="15">
      <c r="A147" s="387"/>
      <c r="C147" s="388"/>
    </row>
    <row r="148" spans="1:3" s="218" customFormat="1" ht="11.25" customHeight="1">
      <c r="A148" s="387"/>
      <c r="C148" s="388"/>
    </row>
    <row r="149" spans="1:3" s="218" customFormat="1" ht="15">
      <c r="A149" s="387"/>
      <c r="C149" s="388"/>
    </row>
    <row r="150" spans="1:4" s="218" customFormat="1" ht="15.75">
      <c r="A150" s="387"/>
      <c r="C150" s="388"/>
      <c r="D150" s="372"/>
    </row>
    <row r="151" spans="1:4" s="218" customFormat="1" ht="15.75">
      <c r="A151" s="387"/>
      <c r="C151" s="388"/>
      <c r="D151" s="372"/>
    </row>
    <row r="152" spans="1:4" s="218" customFormat="1" ht="15.75">
      <c r="A152" s="387"/>
      <c r="C152" s="388"/>
      <c r="D152" s="372"/>
    </row>
    <row r="153" spans="1:4" s="218" customFormat="1" ht="10.5" customHeight="1">
      <c r="A153" s="387"/>
      <c r="C153" s="388"/>
      <c r="D153" s="372"/>
    </row>
    <row r="154" spans="1:4" s="218" customFormat="1" ht="15.75">
      <c r="A154" s="387"/>
      <c r="C154" s="388"/>
      <c r="D154" s="372"/>
    </row>
    <row r="155" spans="1:4" s="218" customFormat="1" ht="15.75">
      <c r="A155" s="387"/>
      <c r="C155" s="388"/>
      <c r="D155" s="372"/>
    </row>
    <row r="156" spans="1:4" s="218" customFormat="1" ht="6" customHeight="1">
      <c r="A156" s="387"/>
      <c r="C156" s="388"/>
      <c r="D156" s="372"/>
    </row>
    <row r="157" spans="1:4" s="218" customFormat="1" ht="15.75">
      <c r="A157" s="387"/>
      <c r="C157" s="388"/>
      <c r="D157" s="372"/>
    </row>
    <row r="158" spans="1:4" s="218" customFormat="1" ht="15.75">
      <c r="A158" s="387"/>
      <c r="C158" s="388"/>
      <c r="D158" s="372"/>
    </row>
    <row r="159" spans="1:4" s="218" customFormat="1" ht="15.75">
      <c r="A159" s="387"/>
      <c r="C159" s="388"/>
      <c r="D159" s="372"/>
    </row>
    <row r="160" spans="1:4" s="218" customFormat="1" ht="15.75">
      <c r="A160" s="387"/>
      <c r="C160" s="388"/>
      <c r="D160" s="372"/>
    </row>
    <row r="161" spans="1:4" s="218" customFormat="1" ht="15.75">
      <c r="A161" s="387"/>
      <c r="C161" s="388"/>
      <c r="D161" s="372"/>
    </row>
    <row r="162" spans="1:4" s="218" customFormat="1" ht="15.75">
      <c r="A162" s="387"/>
      <c r="C162" s="388"/>
      <c r="D162" s="372"/>
    </row>
    <row r="163" spans="1:4" s="218" customFormat="1" ht="15.75">
      <c r="A163" s="387"/>
      <c r="C163" s="388"/>
      <c r="D163" s="372"/>
    </row>
    <row r="164" spans="1:4" s="218" customFormat="1" ht="15.75">
      <c r="A164" s="387"/>
      <c r="C164" s="388"/>
      <c r="D164" s="372"/>
    </row>
    <row r="165" spans="1:4" s="218" customFormat="1" ht="15.75">
      <c r="A165" s="387"/>
      <c r="C165" s="388"/>
      <c r="D165" s="372"/>
    </row>
    <row r="166" spans="1:4" s="218" customFormat="1" ht="15.75">
      <c r="A166" s="387"/>
      <c r="C166" s="388"/>
      <c r="D166" s="372"/>
    </row>
    <row r="167" spans="1:4" s="218" customFormat="1" ht="15.75">
      <c r="A167" s="387"/>
      <c r="C167" s="388"/>
      <c r="D167" s="372"/>
    </row>
    <row r="168" spans="1:4" s="218" customFormat="1" ht="15.75">
      <c r="A168" s="387"/>
      <c r="C168" s="388"/>
      <c r="D168" s="372"/>
    </row>
    <row r="169" spans="1:4" s="218" customFormat="1" ht="15.75">
      <c r="A169" s="387"/>
      <c r="C169" s="388"/>
      <c r="D169" s="372"/>
    </row>
    <row r="170" spans="1:4" s="218" customFormat="1" ht="15.75">
      <c r="A170" s="387"/>
      <c r="C170" s="388"/>
      <c r="D170" s="372"/>
    </row>
    <row r="171" spans="1:4" s="218" customFormat="1" ht="15.75">
      <c r="A171" s="387"/>
      <c r="C171" s="388"/>
      <c r="D171" s="372"/>
    </row>
    <row r="172" spans="1:4" s="218" customFormat="1" ht="15.75">
      <c r="A172" s="387"/>
      <c r="C172" s="388"/>
      <c r="D172" s="372"/>
    </row>
    <row r="173" spans="1:4" s="218" customFormat="1" ht="15.75">
      <c r="A173" s="387"/>
      <c r="C173" s="388"/>
      <c r="D173" s="372"/>
    </row>
    <row r="174" spans="1:4" s="218" customFormat="1" ht="15.75">
      <c r="A174" s="387"/>
      <c r="C174" s="388"/>
      <c r="D174" s="372"/>
    </row>
    <row r="175" spans="1:4" s="218" customFormat="1" ht="15.75">
      <c r="A175" s="387"/>
      <c r="C175" s="388"/>
      <c r="D175" s="372"/>
    </row>
    <row r="176" spans="1:4" s="218" customFormat="1" ht="15.75">
      <c r="A176" s="387"/>
      <c r="C176" s="388"/>
      <c r="D176" s="372"/>
    </row>
    <row r="177" spans="1:4" s="218" customFormat="1" ht="15.75">
      <c r="A177" s="387"/>
      <c r="C177" s="388"/>
      <c r="D177" s="372"/>
    </row>
    <row r="178" spans="1:3" s="218" customFormat="1" ht="15">
      <c r="A178" s="387"/>
      <c r="C178" s="388"/>
    </row>
    <row r="179" spans="1:3" s="218" customFormat="1" ht="9" customHeight="1">
      <c r="A179" s="387"/>
      <c r="C179" s="388"/>
    </row>
    <row r="180" spans="1:3" s="218" customFormat="1" ht="15">
      <c r="A180" s="387"/>
      <c r="C180" s="388"/>
    </row>
    <row r="181" spans="1:3" s="218" customFormat="1" ht="12" customHeight="1">
      <c r="A181" s="387"/>
      <c r="C181" s="388"/>
    </row>
    <row r="182" spans="1:3" s="218" customFormat="1" ht="15">
      <c r="A182" s="387"/>
      <c r="C182" s="388"/>
    </row>
    <row r="183" spans="1:3" s="218" customFormat="1" ht="15">
      <c r="A183" s="387"/>
      <c r="C183" s="388"/>
    </row>
    <row r="184" spans="1:3" s="218" customFormat="1" ht="15">
      <c r="A184" s="387"/>
      <c r="C184" s="388"/>
    </row>
    <row r="185" spans="1:3" s="218" customFormat="1" ht="15">
      <c r="A185" s="387"/>
      <c r="C185" s="388"/>
    </row>
    <row r="186" spans="1:3" s="218" customFormat="1" ht="15">
      <c r="A186" s="387"/>
      <c r="C186" s="388"/>
    </row>
    <row r="187" spans="1:3" s="218" customFormat="1" ht="15">
      <c r="A187" s="387"/>
      <c r="C187" s="388"/>
    </row>
    <row r="188" spans="1:3" s="218" customFormat="1" ht="15">
      <c r="A188" s="387"/>
      <c r="C188" s="388"/>
    </row>
    <row r="189" spans="1:3" s="218" customFormat="1" ht="15">
      <c r="A189" s="387"/>
      <c r="C189" s="388"/>
    </row>
    <row r="190" spans="1:3" s="218" customFormat="1" ht="15">
      <c r="A190" s="387"/>
      <c r="C190" s="388"/>
    </row>
    <row r="191" spans="1:3" s="218" customFormat="1" ht="15">
      <c r="A191" s="387"/>
      <c r="C191" s="388"/>
    </row>
    <row r="192" spans="1:3" s="218" customFormat="1" ht="10.5" customHeight="1">
      <c r="A192" s="387"/>
      <c r="C192" s="388"/>
    </row>
    <row r="193" spans="1:3" s="218" customFormat="1" ht="15">
      <c r="A193" s="387"/>
      <c r="C193" s="388"/>
    </row>
    <row r="194" spans="1:3" s="218" customFormat="1" ht="6" customHeight="1">
      <c r="A194" s="387"/>
      <c r="C194" s="388"/>
    </row>
    <row r="195" spans="1:3" s="218" customFormat="1" ht="15">
      <c r="A195" s="387"/>
      <c r="C195" s="388"/>
    </row>
    <row r="196" spans="1:3" s="218" customFormat="1" ht="15">
      <c r="A196" s="387"/>
      <c r="C196" s="388"/>
    </row>
    <row r="197" spans="1:3" s="218" customFormat="1" ht="15">
      <c r="A197" s="387"/>
      <c r="C197" s="388"/>
    </row>
    <row r="198" spans="1:3" s="218" customFormat="1" ht="15">
      <c r="A198" s="387"/>
      <c r="C198" s="388"/>
    </row>
    <row r="199" spans="1:3" s="218" customFormat="1" ht="15">
      <c r="A199" s="387"/>
      <c r="C199" s="388"/>
    </row>
    <row r="200" spans="1:3" s="218" customFormat="1" ht="15">
      <c r="A200" s="387"/>
      <c r="C200" s="388"/>
    </row>
    <row r="201" spans="1:3" s="218" customFormat="1" ht="15">
      <c r="A201" s="387"/>
      <c r="C201" s="388"/>
    </row>
    <row r="202" spans="1:3" s="218" customFormat="1" ht="15">
      <c r="A202" s="387"/>
      <c r="C202" s="388"/>
    </row>
    <row r="203" spans="1:3" s="218" customFormat="1" ht="15">
      <c r="A203" s="387"/>
      <c r="C203" s="388"/>
    </row>
    <row r="204" spans="1:3" s="218" customFormat="1" ht="15">
      <c r="A204" s="387"/>
      <c r="C204" s="388"/>
    </row>
    <row r="205" spans="1:3" s="218" customFormat="1" ht="15">
      <c r="A205" s="387"/>
      <c r="C205" s="388"/>
    </row>
    <row r="206" spans="1:3" s="218" customFormat="1" ht="15">
      <c r="A206" s="387"/>
      <c r="C206" s="388"/>
    </row>
    <row r="207" spans="1:3" s="218" customFormat="1" ht="15">
      <c r="A207" s="387"/>
      <c r="C207" s="388"/>
    </row>
    <row r="208" spans="1:3" s="218" customFormat="1" ht="15">
      <c r="A208" s="387"/>
      <c r="C208" s="388"/>
    </row>
    <row r="209" spans="1:3" s="218" customFormat="1" ht="15">
      <c r="A209" s="387"/>
      <c r="C209" s="388"/>
    </row>
    <row r="210" spans="1:3" s="218" customFormat="1" ht="15">
      <c r="A210" s="387"/>
      <c r="C210" s="388"/>
    </row>
    <row r="211" spans="1:3" s="218" customFormat="1" ht="15">
      <c r="A211" s="387"/>
      <c r="C211" s="388"/>
    </row>
    <row r="212" spans="1:3" s="218" customFormat="1" ht="15">
      <c r="A212" s="387"/>
      <c r="C212" s="388"/>
    </row>
    <row r="213" spans="1:3" s="218" customFormat="1" ht="15">
      <c r="A213" s="387"/>
      <c r="C213" s="388"/>
    </row>
    <row r="214" spans="1:3" s="218" customFormat="1" ht="15">
      <c r="A214" s="387"/>
      <c r="C214" s="388"/>
    </row>
    <row r="215" spans="1:3" s="218" customFormat="1" ht="15">
      <c r="A215" s="387"/>
      <c r="C215" s="388"/>
    </row>
    <row r="216" spans="1:3" s="218" customFormat="1" ht="15">
      <c r="A216" s="387"/>
      <c r="C216" s="388"/>
    </row>
    <row r="217" spans="1:3" s="218" customFormat="1" ht="15">
      <c r="A217" s="387"/>
      <c r="C217" s="388"/>
    </row>
    <row r="218" spans="1:3" s="218" customFormat="1" ht="15">
      <c r="A218" s="387"/>
      <c r="C218" s="388"/>
    </row>
    <row r="219" spans="1:3" s="218" customFormat="1" ht="15">
      <c r="A219" s="387"/>
      <c r="C219" s="388"/>
    </row>
    <row r="220" spans="1:3" s="218" customFormat="1" ht="15">
      <c r="A220" s="387"/>
      <c r="C220" s="388"/>
    </row>
    <row r="221" spans="1:3" s="218" customFormat="1" ht="15">
      <c r="A221" s="387"/>
      <c r="C221" s="388"/>
    </row>
    <row r="222" spans="1:3" s="218" customFormat="1" ht="15">
      <c r="A222" s="387"/>
      <c r="C222" s="388"/>
    </row>
    <row r="223" spans="1:3" s="218" customFormat="1" ht="15">
      <c r="A223" s="387"/>
      <c r="C223" s="388"/>
    </row>
    <row r="224" spans="1:3" s="218" customFormat="1" ht="15">
      <c r="A224" s="387"/>
      <c r="C224" s="388"/>
    </row>
    <row r="225" spans="1:3" s="218" customFormat="1" ht="9" customHeight="1">
      <c r="A225" s="387"/>
      <c r="C225" s="388"/>
    </row>
    <row r="226" spans="1:3" s="218" customFormat="1" ht="9" customHeight="1">
      <c r="A226" s="387"/>
      <c r="C226" s="388"/>
    </row>
    <row r="227" spans="1:3" s="218" customFormat="1" ht="15">
      <c r="A227" s="387"/>
      <c r="C227" s="388"/>
    </row>
    <row r="228" spans="1:3" s="218" customFormat="1" ht="15">
      <c r="A228" s="387"/>
      <c r="C228" s="388"/>
    </row>
    <row r="229" spans="1:3" s="218" customFormat="1" ht="15">
      <c r="A229" s="387"/>
      <c r="C229" s="388"/>
    </row>
    <row r="230" spans="1:3" s="218" customFormat="1" ht="9.75" customHeight="1">
      <c r="A230" s="387"/>
      <c r="C230" s="388"/>
    </row>
    <row r="231" spans="1:3" s="218" customFormat="1" ht="15">
      <c r="A231" s="387"/>
      <c r="C231" s="388"/>
    </row>
    <row r="232" spans="1:3" s="218" customFormat="1" ht="8.25" customHeight="1">
      <c r="A232" s="387"/>
      <c r="C232" s="388"/>
    </row>
    <row r="233" spans="1:3" s="218" customFormat="1" ht="16.5" customHeight="1">
      <c r="A233" s="387"/>
      <c r="C233" s="388"/>
    </row>
    <row r="234" spans="1:3" s="218" customFormat="1" ht="16.5" customHeight="1">
      <c r="A234" s="387"/>
      <c r="C234" s="388"/>
    </row>
    <row r="235" spans="1:3" s="218" customFormat="1" ht="15">
      <c r="A235" s="387"/>
      <c r="C235" s="388"/>
    </row>
    <row r="236" spans="1:3" s="218" customFormat="1" ht="9.75" customHeight="1">
      <c r="A236" s="387"/>
      <c r="C236" s="388"/>
    </row>
    <row r="237" spans="1:3" s="218" customFormat="1" ht="15">
      <c r="A237" s="387"/>
      <c r="C237" s="388"/>
    </row>
    <row r="238" spans="1:3" s="218" customFormat="1" ht="15">
      <c r="A238" s="387"/>
      <c r="C238" s="388"/>
    </row>
    <row r="239" spans="1:3" s="218" customFormat="1" ht="15">
      <c r="A239" s="387"/>
      <c r="C239" s="388"/>
    </row>
    <row r="240" spans="1:3" s="218" customFormat="1" ht="15">
      <c r="A240" s="387"/>
      <c r="C240" s="388"/>
    </row>
    <row r="241" spans="1:3" s="218" customFormat="1" ht="15">
      <c r="A241" s="387"/>
      <c r="C241" s="388"/>
    </row>
    <row r="242" spans="1:3" s="218" customFormat="1" ht="15">
      <c r="A242" s="387"/>
      <c r="C242" s="388"/>
    </row>
    <row r="243" spans="1:3" s="218" customFormat="1" ht="15">
      <c r="A243" s="387"/>
      <c r="C243" s="388"/>
    </row>
    <row r="244" spans="1:3" s="218" customFormat="1" ht="15">
      <c r="A244" s="387"/>
      <c r="C244" s="388"/>
    </row>
    <row r="245" ht="10.5" customHeight="1"/>
    <row r="247" ht="6" customHeight="1"/>
    <row r="248" spans="1:42" s="125" customFormat="1" ht="14.25">
      <c r="A248" s="40"/>
      <c r="C248" s="126"/>
      <c r="J248" s="385"/>
      <c r="K248" s="385"/>
      <c r="L248" s="385"/>
      <c r="M248" s="385"/>
      <c r="N248" s="385"/>
      <c r="O248" s="385"/>
      <c r="P248" s="385"/>
      <c r="Q248" s="385"/>
      <c r="R248" s="385"/>
      <c r="S248" s="385"/>
      <c r="T248" s="385"/>
      <c r="U248" s="385"/>
      <c r="V248" s="385"/>
      <c r="W248" s="385"/>
      <c r="X248" s="385"/>
      <c r="Y248" s="385"/>
      <c r="Z248" s="385"/>
      <c r="AA248" s="385"/>
      <c r="AB248" s="385"/>
      <c r="AC248" s="385"/>
      <c r="AD248" s="385"/>
      <c r="AE248" s="385"/>
      <c r="AF248" s="385"/>
      <c r="AG248" s="385"/>
      <c r="AH248" s="385"/>
      <c r="AI248" s="385"/>
      <c r="AJ248" s="385"/>
      <c r="AK248" s="385"/>
      <c r="AL248" s="385"/>
      <c r="AM248" s="385"/>
      <c r="AN248" s="385"/>
      <c r="AO248" s="385"/>
      <c r="AP248" s="385"/>
    </row>
    <row r="249" spans="1:42" s="127" customFormat="1" ht="12.75">
      <c r="A249" s="40"/>
      <c r="C249" s="128"/>
      <c r="J249" s="386"/>
      <c r="K249" s="386"/>
      <c r="L249" s="386"/>
      <c r="M249" s="386"/>
      <c r="N249" s="386"/>
      <c r="O249" s="386"/>
      <c r="P249" s="386"/>
      <c r="Q249" s="386"/>
      <c r="R249" s="386"/>
      <c r="S249" s="386"/>
      <c r="T249" s="386"/>
      <c r="U249" s="386"/>
      <c r="V249" s="386"/>
      <c r="W249" s="386"/>
      <c r="X249" s="386"/>
      <c r="Y249" s="386"/>
      <c r="Z249" s="386"/>
      <c r="AA249" s="386"/>
      <c r="AB249" s="386"/>
      <c r="AC249" s="386"/>
      <c r="AD249" s="386"/>
      <c r="AE249" s="386"/>
      <c r="AF249" s="386"/>
      <c r="AG249" s="386"/>
      <c r="AH249" s="386"/>
      <c r="AI249" s="386"/>
      <c r="AJ249" s="386"/>
      <c r="AK249" s="386"/>
      <c r="AL249" s="386"/>
      <c r="AM249" s="386"/>
      <c r="AN249" s="386"/>
      <c r="AO249" s="386"/>
      <c r="AP249" s="386"/>
    </row>
    <row r="250" spans="1:42" s="125" customFormat="1" ht="14.25">
      <c r="A250" s="40"/>
      <c r="C250" s="126"/>
      <c r="J250" s="385"/>
      <c r="K250" s="385"/>
      <c r="L250" s="385"/>
      <c r="M250" s="385"/>
      <c r="N250" s="385"/>
      <c r="O250" s="385"/>
      <c r="P250" s="385"/>
      <c r="Q250" s="385"/>
      <c r="R250" s="385"/>
      <c r="S250" s="385"/>
      <c r="T250" s="385"/>
      <c r="U250" s="385"/>
      <c r="V250" s="385"/>
      <c r="W250" s="385"/>
      <c r="X250" s="385"/>
      <c r="Y250" s="385"/>
      <c r="Z250" s="385"/>
      <c r="AA250" s="385"/>
      <c r="AB250" s="385"/>
      <c r="AC250" s="385"/>
      <c r="AD250" s="385"/>
      <c r="AE250" s="385"/>
      <c r="AF250" s="385"/>
      <c r="AG250" s="385"/>
      <c r="AH250" s="385"/>
      <c r="AI250" s="385"/>
      <c r="AJ250" s="385"/>
      <c r="AK250" s="385"/>
      <c r="AL250" s="385"/>
      <c r="AM250" s="385"/>
      <c r="AN250" s="385"/>
      <c r="AO250" s="385"/>
      <c r="AP250" s="385"/>
    </row>
    <row r="251" spans="1:42" s="125" customFormat="1" ht="14.25">
      <c r="A251" s="40"/>
      <c r="C251" s="126"/>
      <c r="J251" s="385"/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5"/>
      <c r="W251" s="385"/>
      <c r="X251" s="385"/>
      <c r="Y251" s="385"/>
      <c r="Z251" s="385"/>
      <c r="AA251" s="385"/>
      <c r="AB251" s="385"/>
      <c r="AC251" s="385"/>
      <c r="AD251" s="385"/>
      <c r="AE251" s="385"/>
      <c r="AF251" s="385"/>
      <c r="AG251" s="385"/>
      <c r="AH251" s="385"/>
      <c r="AI251" s="385"/>
      <c r="AJ251" s="385"/>
      <c r="AK251" s="385"/>
      <c r="AL251" s="385"/>
      <c r="AM251" s="385"/>
      <c r="AN251" s="385"/>
      <c r="AO251" s="385"/>
      <c r="AP251" s="385"/>
    </row>
    <row r="252" spans="1:42" s="125" customFormat="1" ht="14.25">
      <c r="A252" s="40"/>
      <c r="C252" s="126"/>
      <c r="J252" s="385"/>
      <c r="K252" s="385"/>
      <c r="L252" s="385"/>
      <c r="M252" s="385"/>
      <c r="N252" s="385"/>
      <c r="O252" s="385"/>
      <c r="P252" s="385"/>
      <c r="Q252" s="385"/>
      <c r="R252" s="385"/>
      <c r="S252" s="385"/>
      <c r="T252" s="385"/>
      <c r="U252" s="385"/>
      <c r="V252" s="385"/>
      <c r="W252" s="385"/>
      <c r="X252" s="385"/>
      <c r="Y252" s="385"/>
      <c r="Z252" s="385"/>
      <c r="AA252" s="385"/>
      <c r="AB252" s="385"/>
      <c r="AC252" s="385"/>
      <c r="AD252" s="385"/>
      <c r="AE252" s="385"/>
      <c r="AF252" s="385"/>
      <c r="AG252" s="385"/>
      <c r="AH252" s="385"/>
      <c r="AI252" s="385"/>
      <c r="AJ252" s="385"/>
      <c r="AK252" s="385"/>
      <c r="AL252" s="385"/>
      <c r="AM252" s="385"/>
      <c r="AN252" s="385"/>
      <c r="AO252" s="385"/>
      <c r="AP252" s="385"/>
    </row>
    <row r="253" spans="1:42" s="125" customFormat="1" ht="14.25">
      <c r="A253" s="40"/>
      <c r="C253" s="126"/>
      <c r="J253" s="385"/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5"/>
      <c r="W253" s="385"/>
      <c r="X253" s="385"/>
      <c r="Y253" s="385"/>
      <c r="Z253" s="385"/>
      <c r="AA253" s="385"/>
      <c r="AB253" s="385"/>
      <c r="AC253" s="385"/>
      <c r="AD253" s="385"/>
      <c r="AE253" s="385"/>
      <c r="AF253" s="385"/>
      <c r="AG253" s="385"/>
      <c r="AH253" s="385"/>
      <c r="AI253" s="385"/>
      <c r="AJ253" s="385"/>
      <c r="AK253" s="385"/>
      <c r="AL253" s="385"/>
      <c r="AM253" s="385"/>
      <c r="AN253" s="385"/>
      <c r="AO253" s="385"/>
      <c r="AP253" s="385"/>
    </row>
    <row r="254" spans="1:42" s="125" customFormat="1" ht="14.25">
      <c r="A254" s="40"/>
      <c r="C254" s="126"/>
      <c r="J254" s="385"/>
      <c r="K254" s="385"/>
      <c r="L254" s="385"/>
      <c r="M254" s="385"/>
      <c r="N254" s="385"/>
      <c r="O254" s="385"/>
      <c r="P254" s="385"/>
      <c r="Q254" s="385"/>
      <c r="R254" s="385"/>
      <c r="S254" s="385"/>
      <c r="T254" s="385"/>
      <c r="U254" s="385"/>
      <c r="V254" s="385"/>
      <c r="W254" s="385"/>
      <c r="X254" s="385"/>
      <c r="Y254" s="385"/>
      <c r="Z254" s="385"/>
      <c r="AA254" s="385"/>
      <c r="AB254" s="385"/>
      <c r="AC254" s="385"/>
      <c r="AD254" s="385"/>
      <c r="AE254" s="385"/>
      <c r="AF254" s="385"/>
      <c r="AG254" s="385"/>
      <c r="AH254" s="385"/>
      <c r="AI254" s="385"/>
      <c r="AJ254" s="385"/>
      <c r="AK254" s="385"/>
      <c r="AL254" s="385"/>
      <c r="AM254" s="385"/>
      <c r="AN254" s="385"/>
      <c r="AO254" s="385"/>
      <c r="AP254" s="385"/>
    </row>
    <row r="255" spans="1:42" s="125" customFormat="1" ht="14.25">
      <c r="A255" s="40"/>
      <c r="C255" s="126"/>
      <c r="J255" s="385"/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  <c r="U255" s="385"/>
      <c r="V255" s="385"/>
      <c r="W255" s="385"/>
      <c r="X255" s="385"/>
      <c r="Y255" s="385"/>
      <c r="Z255" s="385"/>
      <c r="AA255" s="385"/>
      <c r="AB255" s="385"/>
      <c r="AC255" s="385"/>
      <c r="AD255" s="385"/>
      <c r="AE255" s="385"/>
      <c r="AF255" s="385"/>
      <c r="AG255" s="385"/>
      <c r="AH255" s="385"/>
      <c r="AI255" s="385"/>
      <c r="AJ255" s="385"/>
      <c r="AK255" s="385"/>
      <c r="AL255" s="385"/>
      <c r="AM255" s="385"/>
      <c r="AN255" s="385"/>
      <c r="AO255" s="385"/>
      <c r="AP255" s="385"/>
    </row>
    <row r="256" spans="1:42" s="125" customFormat="1" ht="14.25">
      <c r="A256" s="40"/>
      <c r="C256" s="126"/>
      <c r="J256" s="385"/>
      <c r="K256" s="385"/>
      <c r="L256" s="385"/>
      <c r="M256" s="385"/>
      <c r="N256" s="385"/>
      <c r="O256" s="385"/>
      <c r="P256" s="385"/>
      <c r="Q256" s="385"/>
      <c r="R256" s="385"/>
      <c r="S256" s="385"/>
      <c r="T256" s="385"/>
      <c r="U256" s="385"/>
      <c r="V256" s="385"/>
      <c r="W256" s="385"/>
      <c r="X256" s="385"/>
      <c r="Y256" s="385"/>
      <c r="Z256" s="385"/>
      <c r="AA256" s="385"/>
      <c r="AB256" s="385"/>
      <c r="AC256" s="385"/>
      <c r="AD256" s="385"/>
      <c r="AE256" s="385"/>
      <c r="AF256" s="385"/>
      <c r="AG256" s="385"/>
      <c r="AH256" s="385"/>
      <c r="AI256" s="385"/>
      <c r="AJ256" s="385"/>
      <c r="AK256" s="385"/>
      <c r="AL256" s="385"/>
      <c r="AM256" s="385"/>
      <c r="AN256" s="385"/>
      <c r="AO256" s="385"/>
      <c r="AP256" s="385"/>
    </row>
    <row r="257" spans="1:42" s="125" customFormat="1" ht="14.25">
      <c r="A257" s="40"/>
      <c r="C257" s="126"/>
      <c r="J257" s="385"/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5"/>
      <c r="AA257" s="385"/>
      <c r="AB257" s="385"/>
      <c r="AC257" s="385"/>
      <c r="AD257" s="385"/>
      <c r="AE257" s="385"/>
      <c r="AF257" s="385"/>
      <c r="AG257" s="385"/>
      <c r="AH257" s="385"/>
      <c r="AI257" s="385"/>
      <c r="AJ257" s="385"/>
      <c r="AK257" s="385"/>
      <c r="AL257" s="385"/>
      <c r="AM257" s="385"/>
      <c r="AN257" s="385"/>
      <c r="AO257" s="385"/>
      <c r="AP257" s="385"/>
    </row>
    <row r="258" spans="1:42" s="125" customFormat="1" ht="14.25">
      <c r="A258" s="40"/>
      <c r="C258" s="126"/>
      <c r="J258" s="385"/>
      <c r="K258" s="385"/>
      <c r="L258" s="385"/>
      <c r="M258" s="385"/>
      <c r="N258" s="385"/>
      <c r="O258" s="385"/>
      <c r="P258" s="385"/>
      <c r="Q258" s="385"/>
      <c r="R258" s="385"/>
      <c r="S258" s="385"/>
      <c r="T258" s="385"/>
      <c r="U258" s="385"/>
      <c r="V258" s="385"/>
      <c r="W258" s="385"/>
      <c r="X258" s="385"/>
      <c r="Y258" s="385"/>
      <c r="Z258" s="385"/>
      <c r="AA258" s="385"/>
      <c r="AB258" s="385"/>
      <c r="AC258" s="385"/>
      <c r="AD258" s="385"/>
      <c r="AE258" s="385"/>
      <c r="AF258" s="385"/>
      <c r="AG258" s="385"/>
      <c r="AH258" s="385"/>
      <c r="AI258" s="385"/>
      <c r="AJ258" s="385"/>
      <c r="AK258" s="385"/>
      <c r="AL258" s="385"/>
      <c r="AM258" s="385"/>
      <c r="AN258" s="385"/>
      <c r="AO258" s="385"/>
      <c r="AP258" s="385"/>
    </row>
    <row r="259" spans="1:42" s="125" customFormat="1" ht="14.25">
      <c r="A259" s="40"/>
      <c r="C259" s="126"/>
      <c r="J259" s="385"/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5"/>
      <c r="AA259" s="385"/>
      <c r="AB259" s="385"/>
      <c r="AC259" s="385"/>
      <c r="AD259" s="385"/>
      <c r="AE259" s="385"/>
      <c r="AF259" s="385"/>
      <c r="AG259" s="385"/>
      <c r="AH259" s="385"/>
      <c r="AI259" s="385"/>
      <c r="AJ259" s="385"/>
      <c r="AK259" s="385"/>
      <c r="AL259" s="385"/>
      <c r="AM259" s="385"/>
      <c r="AN259" s="385"/>
      <c r="AO259" s="385"/>
      <c r="AP259" s="385"/>
    </row>
    <row r="260" spans="1:42" s="125" customFormat="1" ht="14.25">
      <c r="A260" s="40"/>
      <c r="C260" s="126"/>
      <c r="J260" s="385"/>
      <c r="K260" s="385"/>
      <c r="L260" s="385"/>
      <c r="M260" s="385"/>
      <c r="N260" s="385"/>
      <c r="O260" s="385"/>
      <c r="P260" s="385"/>
      <c r="Q260" s="385"/>
      <c r="R260" s="385"/>
      <c r="S260" s="385"/>
      <c r="T260" s="385"/>
      <c r="U260" s="385"/>
      <c r="V260" s="385"/>
      <c r="W260" s="385"/>
      <c r="X260" s="385"/>
      <c r="Y260" s="385"/>
      <c r="Z260" s="385"/>
      <c r="AA260" s="385"/>
      <c r="AB260" s="385"/>
      <c r="AC260" s="385"/>
      <c r="AD260" s="385"/>
      <c r="AE260" s="385"/>
      <c r="AF260" s="385"/>
      <c r="AG260" s="385"/>
      <c r="AH260" s="385"/>
      <c r="AI260" s="385"/>
      <c r="AJ260" s="385"/>
      <c r="AK260" s="385"/>
      <c r="AL260" s="385"/>
      <c r="AM260" s="385"/>
      <c r="AN260" s="385"/>
      <c r="AO260" s="385"/>
      <c r="AP260" s="385"/>
    </row>
    <row r="261" spans="1:42" s="125" customFormat="1" ht="14.25">
      <c r="A261" s="40"/>
      <c r="C261" s="126"/>
      <c r="J261" s="385"/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385"/>
      <c r="AG261" s="385"/>
      <c r="AH261" s="385"/>
      <c r="AI261" s="385"/>
      <c r="AJ261" s="385"/>
      <c r="AK261" s="385"/>
      <c r="AL261" s="385"/>
      <c r="AM261" s="385"/>
      <c r="AN261" s="385"/>
      <c r="AO261" s="385"/>
      <c r="AP261" s="385"/>
    </row>
    <row r="262" spans="1:42" s="125" customFormat="1" ht="14.25">
      <c r="A262" s="40"/>
      <c r="C262" s="126"/>
      <c r="J262" s="385"/>
      <c r="K262" s="385"/>
      <c r="L262" s="385"/>
      <c r="M262" s="385"/>
      <c r="N262" s="385"/>
      <c r="O262" s="385"/>
      <c r="P262" s="385"/>
      <c r="Q262" s="385"/>
      <c r="R262" s="385"/>
      <c r="S262" s="385"/>
      <c r="T262" s="385"/>
      <c r="U262" s="385"/>
      <c r="V262" s="385"/>
      <c r="W262" s="385"/>
      <c r="X262" s="385"/>
      <c r="Y262" s="385"/>
      <c r="Z262" s="385"/>
      <c r="AA262" s="385"/>
      <c r="AB262" s="385"/>
      <c r="AC262" s="385"/>
      <c r="AD262" s="385"/>
      <c r="AE262" s="385"/>
      <c r="AF262" s="385"/>
      <c r="AG262" s="385"/>
      <c r="AH262" s="385"/>
      <c r="AI262" s="385"/>
      <c r="AJ262" s="385"/>
      <c r="AK262" s="385"/>
      <c r="AL262" s="385"/>
      <c r="AM262" s="385"/>
      <c r="AN262" s="385"/>
      <c r="AO262" s="385"/>
      <c r="AP262" s="385"/>
    </row>
    <row r="263" spans="1:42" s="125" customFormat="1" ht="14.25">
      <c r="A263" s="40"/>
      <c r="C263" s="126"/>
      <c r="J263" s="385"/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5"/>
      <c r="AB263" s="385"/>
      <c r="AC263" s="385"/>
      <c r="AD263" s="385"/>
      <c r="AE263" s="385"/>
      <c r="AF263" s="385"/>
      <c r="AG263" s="385"/>
      <c r="AH263" s="385"/>
      <c r="AI263" s="385"/>
      <c r="AJ263" s="385"/>
      <c r="AK263" s="385"/>
      <c r="AL263" s="385"/>
      <c r="AM263" s="385"/>
      <c r="AN263" s="385"/>
      <c r="AO263" s="385"/>
      <c r="AP263" s="385"/>
    </row>
    <row r="264" spans="1:42" s="125" customFormat="1" ht="14.25">
      <c r="A264" s="40"/>
      <c r="C264" s="126"/>
      <c r="J264" s="385"/>
      <c r="K264" s="385"/>
      <c r="L264" s="385"/>
      <c r="M264" s="385"/>
      <c r="N264" s="385"/>
      <c r="O264" s="385"/>
      <c r="P264" s="385"/>
      <c r="Q264" s="385"/>
      <c r="R264" s="385"/>
      <c r="S264" s="385"/>
      <c r="T264" s="385"/>
      <c r="U264" s="385"/>
      <c r="V264" s="385"/>
      <c r="W264" s="385"/>
      <c r="X264" s="385"/>
      <c r="Y264" s="385"/>
      <c r="Z264" s="385"/>
      <c r="AA264" s="385"/>
      <c r="AB264" s="385"/>
      <c r="AC264" s="385"/>
      <c r="AD264" s="385"/>
      <c r="AE264" s="385"/>
      <c r="AF264" s="385"/>
      <c r="AG264" s="385"/>
      <c r="AH264" s="385"/>
      <c r="AI264" s="385"/>
      <c r="AJ264" s="385"/>
      <c r="AK264" s="385"/>
      <c r="AL264" s="385"/>
      <c r="AM264" s="385"/>
      <c r="AN264" s="385"/>
      <c r="AO264" s="385"/>
      <c r="AP264" s="385"/>
    </row>
    <row r="265" spans="1:42" s="125" customFormat="1" ht="14.25">
      <c r="A265" s="40"/>
      <c r="C265" s="126"/>
      <c r="J265" s="385"/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5"/>
      <c r="V265" s="385"/>
      <c r="W265" s="385"/>
      <c r="X265" s="385"/>
      <c r="Y265" s="385"/>
      <c r="Z265" s="385"/>
      <c r="AA265" s="385"/>
      <c r="AB265" s="385"/>
      <c r="AC265" s="385"/>
      <c r="AD265" s="385"/>
      <c r="AE265" s="385"/>
      <c r="AF265" s="385"/>
      <c r="AG265" s="385"/>
      <c r="AH265" s="385"/>
      <c r="AI265" s="385"/>
      <c r="AJ265" s="385"/>
      <c r="AK265" s="385"/>
      <c r="AL265" s="385"/>
      <c r="AM265" s="385"/>
      <c r="AN265" s="385"/>
      <c r="AO265" s="385"/>
      <c r="AP265" s="385"/>
    </row>
    <row r="266" spans="1:42" s="125" customFormat="1" ht="14.25">
      <c r="A266" s="40"/>
      <c r="C266" s="126"/>
      <c r="J266" s="385"/>
      <c r="K266" s="385"/>
      <c r="L266" s="385"/>
      <c r="M266" s="385"/>
      <c r="N266" s="385"/>
      <c r="O266" s="385"/>
      <c r="P266" s="385"/>
      <c r="Q266" s="385"/>
      <c r="R266" s="385"/>
      <c r="S266" s="385"/>
      <c r="T266" s="385"/>
      <c r="U266" s="385"/>
      <c r="V266" s="385"/>
      <c r="W266" s="385"/>
      <c r="X266" s="385"/>
      <c r="Y266" s="385"/>
      <c r="Z266" s="385"/>
      <c r="AA266" s="385"/>
      <c r="AB266" s="385"/>
      <c r="AC266" s="385"/>
      <c r="AD266" s="385"/>
      <c r="AE266" s="385"/>
      <c r="AF266" s="385"/>
      <c r="AG266" s="385"/>
      <c r="AH266" s="385"/>
      <c r="AI266" s="385"/>
      <c r="AJ266" s="385"/>
      <c r="AK266" s="385"/>
      <c r="AL266" s="385"/>
      <c r="AM266" s="385"/>
      <c r="AN266" s="385"/>
      <c r="AO266" s="385"/>
      <c r="AP266" s="385"/>
    </row>
    <row r="267" spans="1:42" s="125" customFormat="1" ht="14.25">
      <c r="A267" s="40"/>
      <c r="C267" s="126"/>
      <c r="J267" s="385"/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385"/>
      <c r="AG267" s="385"/>
      <c r="AH267" s="385"/>
      <c r="AI267" s="385"/>
      <c r="AJ267" s="385"/>
      <c r="AK267" s="385"/>
      <c r="AL267" s="385"/>
      <c r="AM267" s="385"/>
      <c r="AN267" s="385"/>
      <c r="AO267" s="385"/>
      <c r="AP267" s="385"/>
    </row>
    <row r="268" spans="1:42" s="125" customFormat="1" ht="14.25">
      <c r="A268" s="40"/>
      <c r="C268" s="126"/>
      <c r="J268" s="385"/>
      <c r="K268" s="385"/>
      <c r="L268" s="385"/>
      <c r="M268" s="385"/>
      <c r="N268" s="385"/>
      <c r="O268" s="385"/>
      <c r="P268" s="385"/>
      <c r="Q268" s="385"/>
      <c r="R268" s="385"/>
      <c r="S268" s="385"/>
      <c r="T268" s="385"/>
      <c r="U268" s="385"/>
      <c r="V268" s="385"/>
      <c r="W268" s="385"/>
      <c r="X268" s="385"/>
      <c r="Y268" s="385"/>
      <c r="Z268" s="385"/>
      <c r="AA268" s="385"/>
      <c r="AB268" s="385"/>
      <c r="AC268" s="385"/>
      <c r="AD268" s="385"/>
      <c r="AE268" s="385"/>
      <c r="AF268" s="385"/>
      <c r="AG268" s="385"/>
      <c r="AH268" s="385"/>
      <c r="AI268" s="385"/>
      <c r="AJ268" s="385"/>
      <c r="AK268" s="385"/>
      <c r="AL268" s="385"/>
      <c r="AM268" s="385"/>
      <c r="AN268" s="385"/>
      <c r="AO268" s="385"/>
      <c r="AP268" s="385"/>
    </row>
    <row r="269" spans="1:42" s="125" customFormat="1" ht="14.25">
      <c r="A269" s="40"/>
      <c r="C269" s="126"/>
      <c r="J269" s="385"/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5"/>
      <c r="Y269" s="385"/>
      <c r="Z269" s="385"/>
      <c r="AA269" s="385"/>
      <c r="AB269" s="385"/>
      <c r="AC269" s="385"/>
      <c r="AD269" s="385"/>
      <c r="AE269" s="385"/>
      <c r="AF269" s="385"/>
      <c r="AG269" s="385"/>
      <c r="AH269" s="385"/>
      <c r="AI269" s="385"/>
      <c r="AJ269" s="385"/>
      <c r="AK269" s="385"/>
      <c r="AL269" s="385"/>
      <c r="AM269" s="385"/>
      <c r="AN269" s="385"/>
      <c r="AO269" s="385"/>
      <c r="AP269" s="385"/>
    </row>
    <row r="270" spans="1:42" s="125" customFormat="1" ht="14.25">
      <c r="A270" s="40"/>
      <c r="C270" s="126"/>
      <c r="J270" s="385"/>
      <c r="K270" s="385"/>
      <c r="L270" s="385"/>
      <c r="M270" s="385"/>
      <c r="N270" s="385"/>
      <c r="O270" s="385"/>
      <c r="P270" s="385"/>
      <c r="Q270" s="385"/>
      <c r="R270" s="385"/>
      <c r="S270" s="385"/>
      <c r="T270" s="385"/>
      <c r="U270" s="385"/>
      <c r="V270" s="385"/>
      <c r="W270" s="385"/>
      <c r="X270" s="385"/>
      <c r="Y270" s="385"/>
      <c r="Z270" s="385"/>
      <c r="AA270" s="385"/>
      <c r="AB270" s="385"/>
      <c r="AC270" s="385"/>
      <c r="AD270" s="385"/>
      <c r="AE270" s="385"/>
      <c r="AF270" s="385"/>
      <c r="AG270" s="385"/>
      <c r="AH270" s="385"/>
      <c r="AI270" s="385"/>
      <c r="AJ270" s="385"/>
      <c r="AK270" s="385"/>
      <c r="AL270" s="385"/>
      <c r="AM270" s="385"/>
      <c r="AN270" s="385"/>
      <c r="AO270" s="385"/>
      <c r="AP270" s="385"/>
    </row>
    <row r="271" spans="1:42" s="125" customFormat="1" ht="14.25">
      <c r="A271" s="40"/>
      <c r="C271" s="126"/>
      <c r="J271" s="385"/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  <c r="U271" s="385"/>
      <c r="V271" s="385"/>
      <c r="W271" s="385"/>
      <c r="X271" s="385"/>
      <c r="Y271" s="385"/>
      <c r="Z271" s="385"/>
      <c r="AA271" s="385"/>
      <c r="AB271" s="385"/>
      <c r="AC271" s="385"/>
      <c r="AD271" s="385"/>
      <c r="AE271" s="385"/>
      <c r="AF271" s="385"/>
      <c r="AG271" s="385"/>
      <c r="AH271" s="385"/>
      <c r="AI271" s="385"/>
      <c r="AJ271" s="385"/>
      <c r="AK271" s="385"/>
      <c r="AL271" s="385"/>
      <c r="AM271" s="385"/>
      <c r="AN271" s="385"/>
      <c r="AO271" s="385"/>
      <c r="AP271" s="385"/>
    </row>
    <row r="272" spans="1:42" s="125" customFormat="1" ht="14.25">
      <c r="A272" s="40"/>
      <c r="C272" s="126"/>
      <c r="J272" s="385"/>
      <c r="K272" s="385"/>
      <c r="L272" s="385"/>
      <c r="M272" s="385"/>
      <c r="N272" s="385"/>
      <c r="O272" s="385"/>
      <c r="P272" s="385"/>
      <c r="Q272" s="385"/>
      <c r="R272" s="385"/>
      <c r="S272" s="385"/>
      <c r="T272" s="385"/>
      <c r="U272" s="385"/>
      <c r="V272" s="385"/>
      <c r="W272" s="385"/>
      <c r="X272" s="385"/>
      <c r="Y272" s="385"/>
      <c r="Z272" s="385"/>
      <c r="AA272" s="385"/>
      <c r="AB272" s="385"/>
      <c r="AC272" s="385"/>
      <c r="AD272" s="385"/>
      <c r="AE272" s="385"/>
      <c r="AF272" s="385"/>
      <c r="AG272" s="385"/>
      <c r="AH272" s="385"/>
      <c r="AI272" s="385"/>
      <c r="AJ272" s="385"/>
      <c r="AK272" s="385"/>
      <c r="AL272" s="385"/>
      <c r="AM272" s="385"/>
      <c r="AN272" s="385"/>
      <c r="AO272" s="385"/>
      <c r="AP272" s="385"/>
    </row>
    <row r="273" spans="1:42" s="125" customFormat="1" ht="14.25">
      <c r="A273" s="40"/>
      <c r="C273" s="126"/>
      <c r="J273" s="385"/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85"/>
      <c r="V273" s="385"/>
      <c r="W273" s="385"/>
      <c r="X273" s="385"/>
      <c r="Y273" s="385"/>
      <c r="Z273" s="385"/>
      <c r="AA273" s="385"/>
      <c r="AB273" s="385"/>
      <c r="AC273" s="385"/>
      <c r="AD273" s="385"/>
      <c r="AE273" s="385"/>
      <c r="AF273" s="385"/>
      <c r="AG273" s="385"/>
      <c r="AH273" s="385"/>
      <c r="AI273" s="385"/>
      <c r="AJ273" s="385"/>
      <c r="AK273" s="385"/>
      <c r="AL273" s="385"/>
      <c r="AM273" s="385"/>
      <c r="AN273" s="385"/>
      <c r="AO273" s="385"/>
      <c r="AP273" s="385"/>
    </row>
    <row r="274" spans="1:42" s="125" customFormat="1" ht="14.25">
      <c r="A274" s="40"/>
      <c r="C274" s="126"/>
      <c r="J274" s="385"/>
      <c r="K274" s="385"/>
      <c r="L274" s="385"/>
      <c r="M274" s="385"/>
      <c r="N274" s="385"/>
      <c r="O274" s="385"/>
      <c r="P274" s="385"/>
      <c r="Q274" s="385"/>
      <c r="R274" s="385"/>
      <c r="S274" s="385"/>
      <c r="T274" s="385"/>
      <c r="U274" s="385"/>
      <c r="V274" s="385"/>
      <c r="W274" s="385"/>
      <c r="X274" s="385"/>
      <c r="Y274" s="385"/>
      <c r="Z274" s="385"/>
      <c r="AA274" s="385"/>
      <c r="AB274" s="385"/>
      <c r="AC274" s="385"/>
      <c r="AD274" s="385"/>
      <c r="AE274" s="385"/>
      <c r="AF274" s="385"/>
      <c r="AG274" s="385"/>
      <c r="AH274" s="385"/>
      <c r="AI274" s="385"/>
      <c r="AJ274" s="385"/>
      <c r="AK274" s="385"/>
      <c r="AL274" s="385"/>
      <c r="AM274" s="385"/>
      <c r="AN274" s="385"/>
      <c r="AO274" s="385"/>
      <c r="AP274" s="385"/>
    </row>
    <row r="275" spans="1:42" s="125" customFormat="1" ht="14.25">
      <c r="A275" s="40"/>
      <c r="C275" s="126"/>
      <c r="J275" s="385"/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  <c r="U275" s="385"/>
      <c r="V275" s="385"/>
      <c r="W275" s="385"/>
      <c r="X275" s="385"/>
      <c r="Y275" s="385"/>
      <c r="Z275" s="385"/>
      <c r="AA275" s="385"/>
      <c r="AB275" s="385"/>
      <c r="AC275" s="385"/>
      <c r="AD275" s="385"/>
      <c r="AE275" s="385"/>
      <c r="AF275" s="385"/>
      <c r="AG275" s="385"/>
      <c r="AH275" s="385"/>
      <c r="AI275" s="385"/>
      <c r="AJ275" s="385"/>
      <c r="AK275" s="385"/>
      <c r="AL275" s="385"/>
      <c r="AM275" s="385"/>
      <c r="AN275" s="385"/>
      <c r="AO275" s="385"/>
      <c r="AP275" s="385"/>
    </row>
    <row r="276" spans="1:42" s="125" customFormat="1" ht="14.25">
      <c r="A276" s="40"/>
      <c r="C276" s="126"/>
      <c r="J276" s="385"/>
      <c r="K276" s="385"/>
      <c r="L276" s="385"/>
      <c r="M276" s="385"/>
      <c r="N276" s="385"/>
      <c r="O276" s="385"/>
      <c r="P276" s="385"/>
      <c r="Q276" s="385"/>
      <c r="R276" s="385"/>
      <c r="S276" s="385"/>
      <c r="T276" s="385"/>
      <c r="U276" s="385"/>
      <c r="V276" s="385"/>
      <c r="W276" s="385"/>
      <c r="X276" s="385"/>
      <c r="Y276" s="385"/>
      <c r="Z276" s="385"/>
      <c r="AA276" s="385"/>
      <c r="AB276" s="385"/>
      <c r="AC276" s="385"/>
      <c r="AD276" s="385"/>
      <c r="AE276" s="385"/>
      <c r="AF276" s="385"/>
      <c r="AG276" s="385"/>
      <c r="AH276" s="385"/>
      <c r="AI276" s="385"/>
      <c r="AJ276" s="385"/>
      <c r="AK276" s="385"/>
      <c r="AL276" s="385"/>
      <c r="AM276" s="385"/>
      <c r="AN276" s="385"/>
      <c r="AO276" s="385"/>
      <c r="AP276" s="385"/>
    </row>
    <row r="277" spans="1:42" s="125" customFormat="1" ht="14.25">
      <c r="A277" s="40"/>
      <c r="C277" s="126"/>
      <c r="J277" s="385"/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  <c r="U277" s="385"/>
      <c r="V277" s="385"/>
      <c r="W277" s="385"/>
      <c r="X277" s="385"/>
      <c r="Y277" s="385"/>
      <c r="Z277" s="385"/>
      <c r="AA277" s="385"/>
      <c r="AB277" s="385"/>
      <c r="AC277" s="385"/>
      <c r="AD277" s="385"/>
      <c r="AE277" s="385"/>
      <c r="AF277" s="385"/>
      <c r="AG277" s="385"/>
      <c r="AH277" s="385"/>
      <c r="AI277" s="385"/>
      <c r="AJ277" s="385"/>
      <c r="AK277" s="385"/>
      <c r="AL277" s="385"/>
      <c r="AM277" s="385"/>
      <c r="AN277" s="385"/>
      <c r="AO277" s="385"/>
      <c r="AP277" s="385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42" s="125" customFormat="1" ht="14.25">
      <c r="A302" s="40"/>
      <c r="C302" s="126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  <c r="U302" s="385"/>
      <c r="V302" s="385"/>
      <c r="W302" s="385"/>
      <c r="X302" s="385"/>
      <c r="Y302" s="385"/>
      <c r="Z302" s="385"/>
      <c r="AA302" s="385"/>
      <c r="AB302" s="385"/>
      <c r="AC302" s="385"/>
      <c r="AD302" s="385"/>
      <c r="AE302" s="385"/>
      <c r="AF302" s="385"/>
      <c r="AG302" s="385"/>
      <c r="AH302" s="385"/>
      <c r="AI302" s="385"/>
      <c r="AJ302" s="385"/>
      <c r="AK302" s="385"/>
      <c r="AL302" s="385"/>
      <c r="AM302" s="385"/>
      <c r="AN302" s="385"/>
      <c r="AO302" s="385"/>
      <c r="AP302" s="385"/>
    </row>
    <row r="303" spans="1:42" s="127" customFormat="1" ht="12.75">
      <c r="A303" s="40"/>
      <c r="C303" s="128"/>
      <c r="J303" s="386"/>
      <c r="K303" s="386"/>
      <c r="L303" s="386"/>
      <c r="M303" s="386"/>
      <c r="N303" s="386"/>
      <c r="O303" s="386"/>
      <c r="P303" s="386"/>
      <c r="Q303" s="386"/>
      <c r="R303" s="386"/>
      <c r="S303" s="386"/>
      <c r="T303" s="386"/>
      <c r="U303" s="386"/>
      <c r="V303" s="386"/>
      <c r="W303" s="386"/>
      <c r="X303" s="386"/>
      <c r="Y303" s="386"/>
      <c r="Z303" s="386"/>
      <c r="AA303" s="386"/>
      <c r="AB303" s="386"/>
      <c r="AC303" s="386"/>
      <c r="AD303" s="386"/>
      <c r="AE303" s="386"/>
      <c r="AF303" s="386"/>
      <c r="AG303" s="386"/>
      <c r="AH303" s="386"/>
      <c r="AI303" s="386"/>
      <c r="AJ303" s="386"/>
      <c r="AK303" s="386"/>
      <c r="AL303" s="386"/>
      <c r="AM303" s="386"/>
      <c r="AN303" s="386"/>
      <c r="AO303" s="386"/>
      <c r="AP303" s="386"/>
    </row>
    <row r="304" spans="1:42" s="125" customFormat="1" ht="14.25">
      <c r="A304" s="40"/>
      <c r="C304" s="126"/>
      <c r="J304" s="385"/>
      <c r="K304" s="385"/>
      <c r="L304" s="385"/>
      <c r="M304" s="385"/>
      <c r="N304" s="385"/>
      <c r="O304" s="385"/>
      <c r="P304" s="385"/>
      <c r="Q304" s="385"/>
      <c r="R304" s="385"/>
      <c r="S304" s="385"/>
      <c r="T304" s="385"/>
      <c r="U304" s="385"/>
      <c r="V304" s="385"/>
      <c r="W304" s="385"/>
      <c r="X304" s="385"/>
      <c r="Y304" s="385"/>
      <c r="Z304" s="385"/>
      <c r="AA304" s="385"/>
      <c r="AB304" s="385"/>
      <c r="AC304" s="385"/>
      <c r="AD304" s="385"/>
      <c r="AE304" s="385"/>
      <c r="AF304" s="385"/>
      <c r="AG304" s="385"/>
      <c r="AH304" s="385"/>
      <c r="AI304" s="385"/>
      <c r="AJ304" s="385"/>
      <c r="AK304" s="385"/>
      <c r="AL304" s="385"/>
      <c r="AM304" s="385"/>
      <c r="AN304" s="385"/>
      <c r="AO304" s="385"/>
      <c r="AP304" s="385"/>
    </row>
    <row r="305" spans="1:42" s="125" customFormat="1" ht="14.25">
      <c r="A305" s="40"/>
      <c r="C305" s="126"/>
      <c r="J305" s="385"/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  <c r="U305" s="385"/>
      <c r="V305" s="385"/>
      <c r="W305" s="385"/>
      <c r="X305" s="385"/>
      <c r="Y305" s="385"/>
      <c r="Z305" s="385"/>
      <c r="AA305" s="385"/>
      <c r="AB305" s="385"/>
      <c r="AC305" s="385"/>
      <c r="AD305" s="385"/>
      <c r="AE305" s="385"/>
      <c r="AF305" s="385"/>
      <c r="AG305" s="385"/>
      <c r="AH305" s="385"/>
      <c r="AI305" s="385"/>
      <c r="AJ305" s="385"/>
      <c r="AK305" s="385"/>
      <c r="AL305" s="385"/>
      <c r="AM305" s="385"/>
      <c r="AN305" s="385"/>
      <c r="AO305" s="385"/>
      <c r="AP305" s="385"/>
    </row>
    <row r="306" spans="1:42" s="125" customFormat="1" ht="14.25">
      <c r="A306" s="40"/>
      <c r="C306" s="126"/>
      <c r="J306" s="385"/>
      <c r="K306" s="385"/>
      <c r="L306" s="385"/>
      <c r="M306" s="385"/>
      <c r="N306" s="385"/>
      <c r="O306" s="385"/>
      <c r="P306" s="385"/>
      <c r="Q306" s="385"/>
      <c r="R306" s="385"/>
      <c r="S306" s="385"/>
      <c r="T306" s="385"/>
      <c r="U306" s="385"/>
      <c r="V306" s="385"/>
      <c r="W306" s="385"/>
      <c r="X306" s="385"/>
      <c r="Y306" s="385"/>
      <c r="Z306" s="385"/>
      <c r="AA306" s="385"/>
      <c r="AB306" s="385"/>
      <c r="AC306" s="385"/>
      <c r="AD306" s="385"/>
      <c r="AE306" s="385"/>
      <c r="AF306" s="385"/>
      <c r="AG306" s="385"/>
      <c r="AH306" s="385"/>
      <c r="AI306" s="385"/>
      <c r="AJ306" s="385"/>
      <c r="AK306" s="385"/>
      <c r="AL306" s="385"/>
      <c r="AM306" s="385"/>
      <c r="AN306" s="385"/>
      <c r="AO306" s="385"/>
      <c r="AP306" s="385"/>
    </row>
    <row r="307" spans="1:42" s="125" customFormat="1" ht="14.25">
      <c r="A307" s="40"/>
      <c r="C307" s="126"/>
      <c r="J307" s="385"/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85"/>
      <c r="AF307" s="385"/>
      <c r="AG307" s="385"/>
      <c r="AH307" s="385"/>
      <c r="AI307" s="385"/>
      <c r="AJ307" s="385"/>
      <c r="AK307" s="385"/>
      <c r="AL307" s="385"/>
      <c r="AM307" s="385"/>
      <c r="AN307" s="385"/>
      <c r="AO307" s="385"/>
      <c r="AP307" s="385"/>
    </row>
    <row r="308" spans="1:42" s="125" customFormat="1" ht="14.25">
      <c r="A308" s="40"/>
      <c r="C308" s="126"/>
      <c r="J308" s="385"/>
      <c r="K308" s="385"/>
      <c r="L308" s="385"/>
      <c r="M308" s="385"/>
      <c r="N308" s="385"/>
      <c r="O308" s="385"/>
      <c r="P308" s="385"/>
      <c r="Q308" s="385"/>
      <c r="R308" s="385"/>
      <c r="S308" s="385"/>
      <c r="T308" s="385"/>
      <c r="U308" s="385"/>
      <c r="V308" s="385"/>
      <c r="W308" s="385"/>
      <c r="X308" s="385"/>
      <c r="Y308" s="385"/>
      <c r="Z308" s="385"/>
      <c r="AA308" s="385"/>
      <c r="AB308" s="385"/>
      <c r="AC308" s="385"/>
      <c r="AD308" s="385"/>
      <c r="AE308" s="385"/>
      <c r="AF308" s="385"/>
      <c r="AG308" s="385"/>
      <c r="AH308" s="385"/>
      <c r="AI308" s="385"/>
      <c r="AJ308" s="385"/>
      <c r="AK308" s="385"/>
      <c r="AL308" s="385"/>
      <c r="AM308" s="385"/>
      <c r="AN308" s="385"/>
      <c r="AO308" s="385"/>
      <c r="AP308" s="385"/>
    </row>
    <row r="309" spans="1:42" s="125" customFormat="1" ht="14.25">
      <c r="A309" s="40"/>
      <c r="C309" s="126"/>
      <c r="J309" s="385"/>
      <c r="K309" s="385"/>
      <c r="L309" s="385"/>
      <c r="M309" s="385"/>
      <c r="N309" s="385"/>
      <c r="O309" s="385"/>
      <c r="P309" s="385"/>
      <c r="Q309" s="385"/>
      <c r="R309" s="385"/>
      <c r="S309" s="385"/>
      <c r="T309" s="385"/>
      <c r="U309" s="385"/>
      <c r="V309" s="385"/>
      <c r="W309" s="385"/>
      <c r="X309" s="385"/>
      <c r="Y309" s="385"/>
      <c r="Z309" s="385"/>
      <c r="AA309" s="385"/>
      <c r="AB309" s="385"/>
      <c r="AC309" s="385"/>
      <c r="AD309" s="385"/>
      <c r="AE309" s="385"/>
      <c r="AF309" s="385"/>
      <c r="AG309" s="385"/>
      <c r="AH309" s="385"/>
      <c r="AI309" s="385"/>
      <c r="AJ309" s="385"/>
      <c r="AK309" s="385"/>
      <c r="AL309" s="385"/>
      <c r="AM309" s="385"/>
      <c r="AN309" s="385"/>
      <c r="AO309" s="385"/>
      <c r="AP309" s="385"/>
    </row>
    <row r="310" spans="1:42" s="125" customFormat="1" ht="14.25">
      <c r="A310" s="40"/>
      <c r="C310" s="126"/>
      <c r="J310" s="385"/>
      <c r="K310" s="385"/>
      <c r="L310" s="385"/>
      <c r="M310" s="385"/>
      <c r="N310" s="385"/>
      <c r="O310" s="385"/>
      <c r="P310" s="385"/>
      <c r="Q310" s="385"/>
      <c r="R310" s="385"/>
      <c r="S310" s="385"/>
      <c r="T310" s="385"/>
      <c r="U310" s="385"/>
      <c r="V310" s="385"/>
      <c r="W310" s="385"/>
      <c r="X310" s="385"/>
      <c r="Y310" s="385"/>
      <c r="Z310" s="385"/>
      <c r="AA310" s="385"/>
      <c r="AB310" s="385"/>
      <c r="AC310" s="385"/>
      <c r="AD310" s="385"/>
      <c r="AE310" s="385"/>
      <c r="AF310" s="385"/>
      <c r="AG310" s="385"/>
      <c r="AH310" s="385"/>
      <c r="AI310" s="385"/>
      <c r="AJ310" s="385"/>
      <c r="AK310" s="385"/>
      <c r="AL310" s="385"/>
      <c r="AM310" s="385"/>
      <c r="AN310" s="385"/>
      <c r="AO310" s="385"/>
      <c r="AP310" s="385"/>
    </row>
    <row r="311" spans="1:42" s="125" customFormat="1" ht="14.25">
      <c r="A311" s="40"/>
      <c r="C311" s="126"/>
      <c r="J311" s="385"/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5"/>
      <c r="AA311" s="385"/>
      <c r="AB311" s="385"/>
      <c r="AC311" s="385"/>
      <c r="AD311" s="385"/>
      <c r="AE311" s="385"/>
      <c r="AF311" s="385"/>
      <c r="AG311" s="385"/>
      <c r="AH311" s="385"/>
      <c r="AI311" s="385"/>
      <c r="AJ311" s="385"/>
      <c r="AK311" s="385"/>
      <c r="AL311" s="385"/>
      <c r="AM311" s="385"/>
      <c r="AN311" s="385"/>
      <c r="AO311" s="385"/>
      <c r="AP311" s="385"/>
    </row>
    <row r="312" spans="1:42" s="125" customFormat="1" ht="14.25">
      <c r="A312" s="40"/>
      <c r="C312" s="126"/>
      <c r="J312" s="385"/>
      <c r="K312" s="385"/>
      <c r="L312" s="385"/>
      <c r="M312" s="385"/>
      <c r="N312" s="385"/>
      <c r="O312" s="385"/>
      <c r="P312" s="385"/>
      <c r="Q312" s="385"/>
      <c r="R312" s="385"/>
      <c r="S312" s="385"/>
      <c r="T312" s="385"/>
      <c r="U312" s="385"/>
      <c r="V312" s="385"/>
      <c r="W312" s="385"/>
      <c r="X312" s="385"/>
      <c r="Y312" s="385"/>
      <c r="Z312" s="385"/>
      <c r="AA312" s="385"/>
      <c r="AB312" s="385"/>
      <c r="AC312" s="385"/>
      <c r="AD312" s="385"/>
      <c r="AE312" s="385"/>
      <c r="AF312" s="385"/>
      <c r="AG312" s="385"/>
      <c r="AH312" s="385"/>
      <c r="AI312" s="385"/>
      <c r="AJ312" s="385"/>
      <c r="AK312" s="385"/>
      <c r="AL312" s="385"/>
      <c r="AM312" s="385"/>
      <c r="AN312" s="385"/>
      <c r="AO312" s="385"/>
      <c r="AP312" s="385"/>
    </row>
    <row r="313" spans="1:42" s="125" customFormat="1" ht="14.25">
      <c r="A313" s="40"/>
      <c r="C313" s="126"/>
      <c r="J313" s="385"/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  <c r="AD313" s="385"/>
      <c r="AE313" s="385"/>
      <c r="AF313" s="385"/>
      <c r="AG313" s="385"/>
      <c r="AH313" s="385"/>
      <c r="AI313" s="385"/>
      <c r="AJ313" s="385"/>
      <c r="AK313" s="385"/>
      <c r="AL313" s="385"/>
      <c r="AM313" s="385"/>
      <c r="AN313" s="385"/>
      <c r="AO313" s="385"/>
      <c r="AP313" s="385"/>
    </row>
    <row r="314" spans="1:42" s="125" customFormat="1" ht="14.25">
      <c r="A314" s="40"/>
      <c r="C314" s="126"/>
      <c r="J314" s="385"/>
      <c r="K314" s="385"/>
      <c r="L314" s="385"/>
      <c r="M314" s="385"/>
      <c r="N314" s="385"/>
      <c r="O314" s="385"/>
      <c r="P314" s="385"/>
      <c r="Q314" s="385"/>
      <c r="R314" s="385"/>
      <c r="S314" s="385"/>
      <c r="T314" s="385"/>
      <c r="U314" s="385"/>
      <c r="V314" s="385"/>
      <c r="W314" s="385"/>
      <c r="X314" s="385"/>
      <c r="Y314" s="385"/>
      <c r="Z314" s="385"/>
      <c r="AA314" s="385"/>
      <c r="AB314" s="385"/>
      <c r="AC314" s="385"/>
      <c r="AD314" s="385"/>
      <c r="AE314" s="385"/>
      <c r="AF314" s="385"/>
      <c r="AG314" s="385"/>
      <c r="AH314" s="385"/>
      <c r="AI314" s="385"/>
      <c r="AJ314" s="385"/>
      <c r="AK314" s="385"/>
      <c r="AL314" s="385"/>
      <c r="AM314" s="385"/>
      <c r="AN314" s="385"/>
      <c r="AO314" s="385"/>
      <c r="AP314" s="385"/>
    </row>
    <row r="315" spans="1:42" s="125" customFormat="1" ht="14.25">
      <c r="A315" s="40"/>
      <c r="C315" s="126"/>
      <c r="J315" s="385"/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  <c r="U315" s="385"/>
      <c r="V315" s="385"/>
      <c r="W315" s="385"/>
      <c r="X315" s="385"/>
      <c r="Y315" s="385"/>
      <c r="Z315" s="385"/>
      <c r="AA315" s="385"/>
      <c r="AB315" s="385"/>
      <c r="AC315" s="385"/>
      <c r="AD315" s="385"/>
      <c r="AE315" s="385"/>
      <c r="AF315" s="385"/>
      <c r="AG315" s="385"/>
      <c r="AH315" s="385"/>
      <c r="AI315" s="385"/>
      <c r="AJ315" s="385"/>
      <c r="AK315" s="385"/>
      <c r="AL315" s="385"/>
      <c r="AM315" s="385"/>
      <c r="AN315" s="385"/>
      <c r="AO315" s="385"/>
      <c r="AP315" s="385"/>
    </row>
    <row r="316" spans="1:42" s="125" customFormat="1" ht="14.25">
      <c r="A316" s="40"/>
      <c r="C316" s="126"/>
      <c r="J316" s="385"/>
      <c r="K316" s="385"/>
      <c r="L316" s="385"/>
      <c r="M316" s="385"/>
      <c r="N316" s="385"/>
      <c r="O316" s="385"/>
      <c r="P316" s="385"/>
      <c r="Q316" s="385"/>
      <c r="R316" s="385"/>
      <c r="S316" s="385"/>
      <c r="T316" s="385"/>
      <c r="U316" s="385"/>
      <c r="V316" s="385"/>
      <c r="W316" s="385"/>
      <c r="X316" s="385"/>
      <c r="Y316" s="385"/>
      <c r="Z316" s="385"/>
      <c r="AA316" s="385"/>
      <c r="AB316" s="385"/>
      <c r="AC316" s="385"/>
      <c r="AD316" s="385"/>
      <c r="AE316" s="385"/>
      <c r="AF316" s="385"/>
      <c r="AG316" s="385"/>
      <c r="AH316" s="385"/>
      <c r="AI316" s="385"/>
      <c r="AJ316" s="385"/>
      <c r="AK316" s="385"/>
      <c r="AL316" s="385"/>
      <c r="AM316" s="385"/>
      <c r="AN316" s="385"/>
      <c r="AO316" s="385"/>
      <c r="AP316" s="385"/>
    </row>
    <row r="317" spans="1:42" s="125" customFormat="1" ht="14.25">
      <c r="A317" s="40"/>
      <c r="C317" s="126"/>
      <c r="J317" s="385"/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5"/>
      <c r="AC317" s="385"/>
      <c r="AD317" s="385"/>
      <c r="AE317" s="385"/>
      <c r="AF317" s="385"/>
      <c r="AG317" s="385"/>
      <c r="AH317" s="385"/>
      <c r="AI317" s="385"/>
      <c r="AJ317" s="385"/>
      <c r="AK317" s="385"/>
      <c r="AL317" s="385"/>
      <c r="AM317" s="385"/>
      <c r="AN317" s="385"/>
      <c r="AO317" s="385"/>
      <c r="AP317" s="385"/>
    </row>
    <row r="318" spans="1:42" s="125" customFormat="1" ht="14.25">
      <c r="A318" s="40"/>
      <c r="C318" s="126"/>
      <c r="J318" s="385"/>
      <c r="K318" s="385"/>
      <c r="L318" s="385"/>
      <c r="M318" s="385"/>
      <c r="N318" s="385"/>
      <c r="O318" s="385"/>
      <c r="P318" s="385"/>
      <c r="Q318" s="385"/>
      <c r="R318" s="385"/>
      <c r="S318" s="385"/>
      <c r="T318" s="385"/>
      <c r="U318" s="385"/>
      <c r="V318" s="385"/>
      <c r="W318" s="385"/>
      <c r="X318" s="385"/>
      <c r="Y318" s="385"/>
      <c r="Z318" s="385"/>
      <c r="AA318" s="385"/>
      <c r="AB318" s="385"/>
      <c r="AC318" s="385"/>
      <c r="AD318" s="385"/>
      <c r="AE318" s="385"/>
      <c r="AF318" s="385"/>
      <c r="AG318" s="385"/>
      <c r="AH318" s="385"/>
      <c r="AI318" s="385"/>
      <c r="AJ318" s="385"/>
      <c r="AK318" s="385"/>
      <c r="AL318" s="385"/>
      <c r="AM318" s="385"/>
      <c r="AN318" s="385"/>
      <c r="AO318" s="385"/>
      <c r="AP318" s="385"/>
    </row>
    <row r="319" spans="1:42" s="125" customFormat="1" ht="14.25">
      <c r="A319" s="40"/>
      <c r="C319" s="126"/>
      <c r="J319" s="385"/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A319" s="385"/>
      <c r="AB319" s="385"/>
      <c r="AC319" s="385"/>
      <c r="AD319" s="385"/>
      <c r="AE319" s="385"/>
      <c r="AF319" s="385"/>
      <c r="AG319" s="385"/>
      <c r="AH319" s="385"/>
      <c r="AI319" s="385"/>
      <c r="AJ319" s="385"/>
      <c r="AK319" s="385"/>
      <c r="AL319" s="385"/>
      <c r="AM319" s="385"/>
      <c r="AN319" s="385"/>
      <c r="AO319" s="385"/>
      <c r="AP319" s="385"/>
    </row>
    <row r="320" spans="1:42" s="125" customFormat="1" ht="14.25">
      <c r="A320" s="40"/>
      <c r="C320" s="126"/>
      <c r="J320" s="385"/>
      <c r="K320" s="385"/>
      <c r="L320" s="385"/>
      <c r="M320" s="385"/>
      <c r="N320" s="385"/>
      <c r="O320" s="385"/>
      <c r="P320" s="385"/>
      <c r="Q320" s="385"/>
      <c r="R320" s="385"/>
      <c r="S320" s="385"/>
      <c r="T320" s="385"/>
      <c r="U320" s="385"/>
      <c r="V320" s="385"/>
      <c r="W320" s="385"/>
      <c r="X320" s="385"/>
      <c r="Y320" s="385"/>
      <c r="Z320" s="385"/>
      <c r="AA320" s="385"/>
      <c r="AB320" s="385"/>
      <c r="AC320" s="385"/>
      <c r="AD320" s="385"/>
      <c r="AE320" s="385"/>
      <c r="AF320" s="385"/>
      <c r="AG320" s="385"/>
      <c r="AH320" s="385"/>
      <c r="AI320" s="385"/>
      <c r="AJ320" s="385"/>
      <c r="AK320" s="385"/>
      <c r="AL320" s="385"/>
      <c r="AM320" s="385"/>
      <c r="AN320" s="385"/>
      <c r="AO320" s="385"/>
      <c r="AP320" s="385"/>
    </row>
    <row r="321" spans="1:42" s="125" customFormat="1" ht="14.25">
      <c r="A321" s="40"/>
      <c r="C321" s="126"/>
      <c r="J321" s="385"/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  <c r="U321" s="385"/>
      <c r="V321" s="385"/>
      <c r="W321" s="385"/>
      <c r="X321" s="385"/>
      <c r="Y321" s="385"/>
      <c r="Z321" s="385"/>
      <c r="AA321" s="385"/>
      <c r="AB321" s="385"/>
      <c r="AC321" s="385"/>
      <c r="AD321" s="385"/>
      <c r="AE321" s="385"/>
      <c r="AF321" s="385"/>
      <c r="AG321" s="385"/>
      <c r="AH321" s="385"/>
      <c r="AI321" s="385"/>
      <c r="AJ321" s="385"/>
      <c r="AK321" s="385"/>
      <c r="AL321" s="385"/>
      <c r="AM321" s="385"/>
      <c r="AN321" s="385"/>
      <c r="AO321" s="385"/>
      <c r="AP321" s="385"/>
    </row>
    <row r="322" spans="1:42" s="125" customFormat="1" ht="14.25">
      <c r="A322" s="40"/>
      <c r="C322" s="126"/>
      <c r="J322" s="385"/>
      <c r="K322" s="385"/>
      <c r="L322" s="385"/>
      <c r="M322" s="385"/>
      <c r="N322" s="385"/>
      <c r="O322" s="385"/>
      <c r="P322" s="385"/>
      <c r="Q322" s="385"/>
      <c r="R322" s="385"/>
      <c r="S322" s="385"/>
      <c r="T322" s="385"/>
      <c r="U322" s="385"/>
      <c r="V322" s="385"/>
      <c r="W322" s="385"/>
      <c r="X322" s="385"/>
      <c r="Y322" s="385"/>
      <c r="Z322" s="385"/>
      <c r="AA322" s="385"/>
      <c r="AB322" s="385"/>
      <c r="AC322" s="385"/>
      <c r="AD322" s="385"/>
      <c r="AE322" s="385"/>
      <c r="AF322" s="385"/>
      <c r="AG322" s="385"/>
      <c r="AH322" s="385"/>
      <c r="AI322" s="385"/>
      <c r="AJ322" s="385"/>
      <c r="AK322" s="385"/>
      <c r="AL322" s="385"/>
      <c r="AM322" s="385"/>
      <c r="AN322" s="385"/>
      <c r="AO322" s="385"/>
      <c r="AP322" s="385"/>
    </row>
    <row r="323" spans="1:42" s="125" customFormat="1" ht="14.25">
      <c r="A323" s="40"/>
      <c r="C323" s="126"/>
      <c r="J323" s="385"/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385"/>
      <c r="AG323" s="385"/>
      <c r="AH323" s="385"/>
      <c r="AI323" s="385"/>
      <c r="AJ323" s="385"/>
      <c r="AK323" s="385"/>
      <c r="AL323" s="385"/>
      <c r="AM323" s="385"/>
      <c r="AN323" s="385"/>
      <c r="AO323" s="385"/>
      <c r="AP323" s="385"/>
    </row>
    <row r="324" spans="1:42" s="125" customFormat="1" ht="14.25">
      <c r="A324" s="40"/>
      <c r="C324" s="126"/>
      <c r="J324" s="385"/>
      <c r="K324" s="385"/>
      <c r="L324" s="385"/>
      <c r="M324" s="385"/>
      <c r="N324" s="385"/>
      <c r="O324" s="385"/>
      <c r="P324" s="385"/>
      <c r="Q324" s="385"/>
      <c r="R324" s="385"/>
      <c r="S324" s="385"/>
      <c r="T324" s="385"/>
      <c r="U324" s="385"/>
      <c r="V324" s="385"/>
      <c r="W324" s="385"/>
      <c r="X324" s="385"/>
      <c r="Y324" s="385"/>
      <c r="Z324" s="385"/>
      <c r="AA324" s="385"/>
      <c r="AB324" s="385"/>
      <c r="AC324" s="385"/>
      <c r="AD324" s="385"/>
      <c r="AE324" s="385"/>
      <c r="AF324" s="385"/>
      <c r="AG324" s="385"/>
      <c r="AH324" s="385"/>
      <c r="AI324" s="385"/>
      <c r="AJ324" s="385"/>
      <c r="AK324" s="385"/>
      <c r="AL324" s="385"/>
      <c r="AM324" s="385"/>
      <c r="AN324" s="385"/>
      <c r="AO324" s="385"/>
      <c r="AP324" s="385"/>
    </row>
    <row r="325" spans="1:42" s="125" customFormat="1" ht="14.25">
      <c r="A325" s="40"/>
      <c r="C325" s="126"/>
      <c r="J325" s="385"/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5"/>
      <c r="AC325" s="385"/>
      <c r="AD325" s="385"/>
      <c r="AE325" s="385"/>
      <c r="AF325" s="385"/>
      <c r="AG325" s="385"/>
      <c r="AH325" s="385"/>
      <c r="AI325" s="385"/>
      <c r="AJ325" s="385"/>
      <c r="AK325" s="385"/>
      <c r="AL325" s="385"/>
      <c r="AM325" s="385"/>
      <c r="AN325" s="385"/>
      <c r="AO325" s="385"/>
      <c r="AP325" s="385"/>
    </row>
    <row r="326" spans="1:42" s="125" customFormat="1" ht="14.25">
      <c r="A326" s="40"/>
      <c r="C326" s="126"/>
      <c r="J326" s="385"/>
      <c r="K326" s="385"/>
      <c r="L326" s="385"/>
      <c r="M326" s="385"/>
      <c r="N326" s="385"/>
      <c r="O326" s="385"/>
      <c r="P326" s="385"/>
      <c r="Q326" s="385"/>
      <c r="R326" s="385"/>
      <c r="S326" s="385"/>
      <c r="T326" s="385"/>
      <c r="U326" s="385"/>
      <c r="V326" s="385"/>
      <c r="W326" s="385"/>
      <c r="X326" s="385"/>
      <c r="Y326" s="385"/>
      <c r="Z326" s="385"/>
      <c r="AA326" s="385"/>
      <c r="AB326" s="385"/>
      <c r="AC326" s="385"/>
      <c r="AD326" s="385"/>
      <c r="AE326" s="385"/>
      <c r="AF326" s="385"/>
      <c r="AG326" s="385"/>
      <c r="AH326" s="385"/>
      <c r="AI326" s="385"/>
      <c r="AJ326" s="385"/>
      <c r="AK326" s="385"/>
      <c r="AL326" s="385"/>
      <c r="AM326" s="385"/>
      <c r="AN326" s="385"/>
      <c r="AO326" s="385"/>
      <c r="AP326" s="385"/>
    </row>
    <row r="327" spans="1:42" s="125" customFormat="1" ht="14.25">
      <c r="A327" s="40"/>
      <c r="C327" s="126"/>
      <c r="J327" s="385"/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385"/>
      <c r="V327" s="385"/>
      <c r="W327" s="385"/>
      <c r="X327" s="385"/>
      <c r="Y327" s="385"/>
      <c r="Z327" s="385"/>
      <c r="AA327" s="385"/>
      <c r="AB327" s="385"/>
      <c r="AC327" s="385"/>
      <c r="AD327" s="385"/>
      <c r="AE327" s="385"/>
      <c r="AF327" s="385"/>
      <c r="AG327" s="385"/>
      <c r="AH327" s="385"/>
      <c r="AI327" s="385"/>
      <c r="AJ327" s="385"/>
      <c r="AK327" s="385"/>
      <c r="AL327" s="385"/>
      <c r="AM327" s="385"/>
      <c r="AN327" s="385"/>
      <c r="AO327" s="385"/>
      <c r="AP327" s="385"/>
    </row>
    <row r="328" spans="1:42" s="125" customFormat="1" ht="14.25">
      <c r="A328" s="40"/>
      <c r="C328" s="126"/>
      <c r="J328" s="385"/>
      <c r="K328" s="385"/>
      <c r="L328" s="385"/>
      <c r="M328" s="385"/>
      <c r="N328" s="385"/>
      <c r="O328" s="385"/>
      <c r="P328" s="385"/>
      <c r="Q328" s="385"/>
      <c r="R328" s="385"/>
      <c r="S328" s="385"/>
      <c r="T328" s="385"/>
      <c r="U328" s="385"/>
      <c r="V328" s="385"/>
      <c r="W328" s="385"/>
      <c r="X328" s="385"/>
      <c r="Y328" s="385"/>
      <c r="Z328" s="385"/>
      <c r="AA328" s="385"/>
      <c r="AB328" s="385"/>
      <c r="AC328" s="385"/>
      <c r="AD328" s="385"/>
      <c r="AE328" s="385"/>
      <c r="AF328" s="385"/>
      <c r="AG328" s="385"/>
      <c r="AH328" s="385"/>
      <c r="AI328" s="385"/>
      <c r="AJ328" s="385"/>
      <c r="AK328" s="385"/>
      <c r="AL328" s="385"/>
      <c r="AM328" s="385"/>
      <c r="AN328" s="385"/>
      <c r="AO328" s="385"/>
      <c r="AP328" s="385"/>
    </row>
    <row r="329" spans="1:42" s="125" customFormat="1" ht="14.25">
      <c r="A329" s="40"/>
      <c r="C329" s="126"/>
      <c r="J329" s="385"/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85"/>
      <c r="V329" s="385"/>
      <c r="W329" s="385"/>
      <c r="X329" s="385"/>
      <c r="Y329" s="385"/>
      <c r="Z329" s="385"/>
      <c r="AA329" s="385"/>
      <c r="AB329" s="385"/>
      <c r="AC329" s="385"/>
      <c r="AD329" s="385"/>
      <c r="AE329" s="385"/>
      <c r="AF329" s="385"/>
      <c r="AG329" s="385"/>
      <c r="AH329" s="385"/>
      <c r="AI329" s="385"/>
      <c r="AJ329" s="385"/>
      <c r="AK329" s="385"/>
      <c r="AL329" s="385"/>
      <c r="AM329" s="385"/>
      <c r="AN329" s="385"/>
      <c r="AO329" s="385"/>
      <c r="AP329" s="385"/>
    </row>
    <row r="330" spans="1:42" s="125" customFormat="1" ht="14.25">
      <c r="A330" s="40"/>
      <c r="C330" s="126"/>
      <c r="J330" s="385"/>
      <c r="K330" s="385"/>
      <c r="L330" s="385"/>
      <c r="M330" s="385"/>
      <c r="N330" s="385"/>
      <c r="O330" s="385"/>
      <c r="P330" s="385"/>
      <c r="Q330" s="385"/>
      <c r="R330" s="385"/>
      <c r="S330" s="385"/>
      <c r="T330" s="385"/>
      <c r="U330" s="385"/>
      <c r="V330" s="385"/>
      <c r="W330" s="385"/>
      <c r="X330" s="385"/>
      <c r="Y330" s="385"/>
      <c r="Z330" s="385"/>
      <c r="AA330" s="385"/>
      <c r="AB330" s="385"/>
      <c r="AC330" s="385"/>
      <c r="AD330" s="385"/>
      <c r="AE330" s="385"/>
      <c r="AF330" s="385"/>
      <c r="AG330" s="385"/>
      <c r="AH330" s="385"/>
      <c r="AI330" s="385"/>
      <c r="AJ330" s="385"/>
      <c r="AK330" s="385"/>
      <c r="AL330" s="385"/>
      <c r="AM330" s="385"/>
      <c r="AN330" s="385"/>
      <c r="AO330" s="385"/>
      <c r="AP330" s="385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42" s="125" customFormat="1" ht="14.25">
      <c r="A357" s="40"/>
      <c r="C357" s="126"/>
      <c r="J357" s="385"/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385"/>
      <c r="AF357" s="385"/>
      <c r="AG357" s="385"/>
      <c r="AH357" s="385"/>
      <c r="AI357" s="385"/>
      <c r="AJ357" s="385"/>
      <c r="AK357" s="385"/>
      <c r="AL357" s="385"/>
      <c r="AM357" s="385"/>
      <c r="AN357" s="385"/>
      <c r="AO357" s="385"/>
      <c r="AP357" s="385"/>
    </row>
    <row r="358" spans="1:42" s="127" customFormat="1" ht="12.75">
      <c r="A358" s="40"/>
      <c r="C358" s="128"/>
      <c r="J358" s="386"/>
      <c r="K358" s="386"/>
      <c r="L358" s="386"/>
      <c r="M358" s="386"/>
      <c r="N358" s="386"/>
      <c r="O358" s="386"/>
      <c r="P358" s="386"/>
      <c r="Q358" s="386"/>
      <c r="R358" s="386"/>
      <c r="S358" s="386"/>
      <c r="T358" s="386"/>
      <c r="U358" s="386"/>
      <c r="V358" s="386"/>
      <c r="W358" s="386"/>
      <c r="X358" s="386"/>
      <c r="Y358" s="386"/>
      <c r="Z358" s="386"/>
      <c r="AA358" s="386"/>
      <c r="AB358" s="386"/>
      <c r="AC358" s="386"/>
      <c r="AD358" s="386"/>
      <c r="AE358" s="386"/>
      <c r="AF358" s="386"/>
      <c r="AG358" s="386"/>
      <c r="AH358" s="386"/>
      <c r="AI358" s="386"/>
      <c r="AJ358" s="386"/>
      <c r="AK358" s="386"/>
      <c r="AL358" s="386"/>
      <c r="AM358" s="386"/>
      <c r="AN358" s="386"/>
      <c r="AO358" s="386"/>
      <c r="AP358" s="386"/>
    </row>
    <row r="359" spans="1:42" s="125" customFormat="1" ht="14.25">
      <c r="A359" s="40"/>
      <c r="C359" s="126"/>
      <c r="J359" s="385"/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  <c r="AB359" s="385"/>
      <c r="AC359" s="385"/>
      <c r="AD359" s="385"/>
      <c r="AE359" s="385"/>
      <c r="AF359" s="385"/>
      <c r="AG359" s="385"/>
      <c r="AH359" s="385"/>
      <c r="AI359" s="385"/>
      <c r="AJ359" s="385"/>
      <c r="AK359" s="385"/>
      <c r="AL359" s="385"/>
      <c r="AM359" s="385"/>
      <c r="AN359" s="385"/>
      <c r="AO359" s="385"/>
      <c r="AP359" s="385"/>
    </row>
    <row r="360" spans="1:42" s="125" customFormat="1" ht="14.25">
      <c r="A360" s="40"/>
      <c r="C360" s="126"/>
      <c r="J360" s="385"/>
      <c r="K360" s="385"/>
      <c r="L360" s="385"/>
      <c r="M360" s="385"/>
      <c r="N360" s="385"/>
      <c r="O360" s="385"/>
      <c r="P360" s="385"/>
      <c r="Q360" s="385"/>
      <c r="R360" s="385"/>
      <c r="S360" s="385"/>
      <c r="T360" s="385"/>
      <c r="U360" s="385"/>
      <c r="V360" s="385"/>
      <c r="W360" s="385"/>
      <c r="X360" s="385"/>
      <c r="Y360" s="385"/>
      <c r="Z360" s="385"/>
      <c r="AA360" s="385"/>
      <c r="AB360" s="385"/>
      <c r="AC360" s="385"/>
      <c r="AD360" s="385"/>
      <c r="AE360" s="385"/>
      <c r="AF360" s="385"/>
      <c r="AG360" s="385"/>
      <c r="AH360" s="385"/>
      <c r="AI360" s="385"/>
      <c r="AJ360" s="385"/>
      <c r="AK360" s="385"/>
      <c r="AL360" s="385"/>
      <c r="AM360" s="385"/>
      <c r="AN360" s="385"/>
      <c r="AO360" s="385"/>
      <c r="AP360" s="385"/>
    </row>
    <row r="361" spans="1:42" s="125" customFormat="1" ht="14.25">
      <c r="A361" s="40"/>
      <c r="C361" s="126"/>
      <c r="J361" s="385"/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  <c r="AB361" s="385"/>
      <c r="AC361" s="385"/>
      <c r="AD361" s="385"/>
      <c r="AE361" s="385"/>
      <c r="AF361" s="385"/>
      <c r="AG361" s="385"/>
      <c r="AH361" s="385"/>
      <c r="AI361" s="385"/>
      <c r="AJ361" s="385"/>
      <c r="AK361" s="385"/>
      <c r="AL361" s="385"/>
      <c r="AM361" s="385"/>
      <c r="AN361" s="385"/>
      <c r="AO361" s="385"/>
      <c r="AP361" s="385"/>
    </row>
    <row r="362" spans="1:42" s="125" customFormat="1" ht="14.25">
      <c r="A362" s="40"/>
      <c r="C362" s="126"/>
      <c r="J362" s="385"/>
      <c r="K362" s="385"/>
      <c r="L362" s="385"/>
      <c r="M362" s="385"/>
      <c r="N362" s="385"/>
      <c r="O362" s="385"/>
      <c r="P362" s="385"/>
      <c r="Q362" s="385"/>
      <c r="R362" s="385"/>
      <c r="S362" s="385"/>
      <c r="T362" s="385"/>
      <c r="U362" s="385"/>
      <c r="V362" s="385"/>
      <c r="W362" s="385"/>
      <c r="X362" s="385"/>
      <c r="Y362" s="385"/>
      <c r="Z362" s="385"/>
      <c r="AA362" s="385"/>
      <c r="AB362" s="385"/>
      <c r="AC362" s="385"/>
      <c r="AD362" s="385"/>
      <c r="AE362" s="385"/>
      <c r="AF362" s="385"/>
      <c r="AG362" s="385"/>
      <c r="AH362" s="385"/>
      <c r="AI362" s="385"/>
      <c r="AJ362" s="385"/>
      <c r="AK362" s="385"/>
      <c r="AL362" s="385"/>
      <c r="AM362" s="385"/>
      <c r="AN362" s="385"/>
      <c r="AO362" s="385"/>
      <c r="AP362" s="385"/>
    </row>
    <row r="363" spans="1:42" s="125" customFormat="1" ht="14.25">
      <c r="A363" s="40"/>
      <c r="C363" s="126"/>
      <c r="J363" s="385"/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5"/>
      <c r="AF363" s="385"/>
      <c r="AG363" s="385"/>
      <c r="AH363" s="385"/>
      <c r="AI363" s="385"/>
      <c r="AJ363" s="385"/>
      <c r="AK363" s="385"/>
      <c r="AL363" s="385"/>
      <c r="AM363" s="385"/>
      <c r="AN363" s="385"/>
      <c r="AO363" s="385"/>
      <c r="AP363" s="385"/>
    </row>
    <row r="364" spans="1:42" s="125" customFormat="1" ht="14.25">
      <c r="A364" s="40"/>
      <c r="C364" s="126"/>
      <c r="J364" s="385"/>
      <c r="K364" s="385"/>
      <c r="L364" s="385"/>
      <c r="M364" s="385"/>
      <c r="N364" s="385"/>
      <c r="O364" s="385"/>
      <c r="P364" s="385"/>
      <c r="Q364" s="385"/>
      <c r="R364" s="385"/>
      <c r="S364" s="385"/>
      <c r="T364" s="385"/>
      <c r="U364" s="385"/>
      <c r="V364" s="385"/>
      <c r="W364" s="385"/>
      <c r="X364" s="385"/>
      <c r="Y364" s="385"/>
      <c r="Z364" s="385"/>
      <c r="AA364" s="385"/>
      <c r="AB364" s="385"/>
      <c r="AC364" s="385"/>
      <c r="AD364" s="385"/>
      <c r="AE364" s="385"/>
      <c r="AF364" s="385"/>
      <c r="AG364" s="385"/>
      <c r="AH364" s="385"/>
      <c r="AI364" s="385"/>
      <c r="AJ364" s="385"/>
      <c r="AK364" s="385"/>
      <c r="AL364" s="385"/>
      <c r="AM364" s="385"/>
      <c r="AN364" s="385"/>
      <c r="AO364" s="385"/>
      <c r="AP364" s="385"/>
    </row>
    <row r="365" spans="1:42" s="125" customFormat="1" ht="14.25">
      <c r="A365" s="40"/>
      <c r="C365" s="126"/>
      <c r="J365" s="385"/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5"/>
      <c r="AC365" s="385"/>
      <c r="AD365" s="385"/>
      <c r="AE365" s="385"/>
      <c r="AF365" s="385"/>
      <c r="AG365" s="385"/>
      <c r="AH365" s="385"/>
      <c r="AI365" s="385"/>
      <c r="AJ365" s="385"/>
      <c r="AK365" s="385"/>
      <c r="AL365" s="385"/>
      <c r="AM365" s="385"/>
      <c r="AN365" s="385"/>
      <c r="AO365" s="385"/>
      <c r="AP365" s="385"/>
    </row>
    <row r="366" spans="1:42" s="125" customFormat="1" ht="14.25">
      <c r="A366" s="40"/>
      <c r="C366" s="126"/>
      <c r="J366" s="385"/>
      <c r="K366" s="385"/>
      <c r="L366" s="385"/>
      <c r="M366" s="385"/>
      <c r="N366" s="385"/>
      <c r="O366" s="385"/>
      <c r="P366" s="385"/>
      <c r="Q366" s="385"/>
      <c r="R366" s="385"/>
      <c r="S366" s="385"/>
      <c r="T366" s="385"/>
      <c r="U366" s="385"/>
      <c r="V366" s="385"/>
      <c r="W366" s="385"/>
      <c r="X366" s="385"/>
      <c r="Y366" s="385"/>
      <c r="Z366" s="385"/>
      <c r="AA366" s="385"/>
      <c r="AB366" s="385"/>
      <c r="AC366" s="385"/>
      <c r="AD366" s="385"/>
      <c r="AE366" s="385"/>
      <c r="AF366" s="385"/>
      <c r="AG366" s="385"/>
      <c r="AH366" s="385"/>
      <c r="AI366" s="385"/>
      <c r="AJ366" s="385"/>
      <c r="AK366" s="385"/>
      <c r="AL366" s="385"/>
      <c r="AM366" s="385"/>
      <c r="AN366" s="385"/>
      <c r="AO366" s="385"/>
      <c r="AP366" s="385"/>
    </row>
    <row r="367" spans="1:42" s="125" customFormat="1" ht="14.25">
      <c r="A367" s="40"/>
      <c r="C367" s="126"/>
      <c r="J367" s="385"/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  <c r="AB367" s="385"/>
      <c r="AC367" s="385"/>
      <c r="AD367" s="385"/>
      <c r="AE367" s="385"/>
      <c r="AF367" s="385"/>
      <c r="AG367" s="385"/>
      <c r="AH367" s="385"/>
      <c r="AI367" s="385"/>
      <c r="AJ367" s="385"/>
      <c r="AK367" s="385"/>
      <c r="AL367" s="385"/>
      <c r="AM367" s="385"/>
      <c r="AN367" s="385"/>
      <c r="AO367" s="385"/>
      <c r="AP367" s="385"/>
    </row>
    <row r="368" spans="1:42" s="125" customFormat="1" ht="14.25">
      <c r="A368" s="40"/>
      <c r="C368" s="126"/>
      <c r="J368" s="385"/>
      <c r="K368" s="385"/>
      <c r="L368" s="385"/>
      <c r="M368" s="385"/>
      <c r="N368" s="385"/>
      <c r="O368" s="385"/>
      <c r="P368" s="385"/>
      <c r="Q368" s="385"/>
      <c r="R368" s="385"/>
      <c r="S368" s="385"/>
      <c r="T368" s="385"/>
      <c r="U368" s="385"/>
      <c r="V368" s="385"/>
      <c r="W368" s="385"/>
      <c r="X368" s="385"/>
      <c r="Y368" s="385"/>
      <c r="Z368" s="385"/>
      <c r="AA368" s="385"/>
      <c r="AB368" s="385"/>
      <c r="AC368" s="385"/>
      <c r="AD368" s="385"/>
      <c r="AE368" s="385"/>
      <c r="AF368" s="385"/>
      <c r="AG368" s="385"/>
      <c r="AH368" s="385"/>
      <c r="AI368" s="385"/>
      <c r="AJ368" s="385"/>
      <c r="AK368" s="385"/>
      <c r="AL368" s="385"/>
      <c r="AM368" s="385"/>
      <c r="AN368" s="385"/>
      <c r="AO368" s="385"/>
      <c r="AP368" s="385"/>
    </row>
    <row r="369" spans="1:42" s="125" customFormat="1" ht="14.25">
      <c r="A369" s="40"/>
      <c r="C369" s="126"/>
      <c r="J369" s="385"/>
      <c r="K369" s="385"/>
      <c r="L369" s="385"/>
      <c r="M369" s="385"/>
      <c r="N369" s="385"/>
      <c r="O369" s="385"/>
      <c r="P369" s="385"/>
      <c r="Q369" s="385"/>
      <c r="R369" s="385"/>
      <c r="S369" s="385"/>
      <c r="T369" s="385"/>
      <c r="U369" s="385"/>
      <c r="V369" s="385"/>
      <c r="W369" s="385"/>
      <c r="X369" s="385"/>
      <c r="Y369" s="385"/>
      <c r="Z369" s="385"/>
      <c r="AA369" s="385"/>
      <c r="AB369" s="385"/>
      <c r="AC369" s="385"/>
      <c r="AD369" s="385"/>
      <c r="AE369" s="385"/>
      <c r="AF369" s="385"/>
      <c r="AG369" s="385"/>
      <c r="AH369" s="385"/>
      <c r="AI369" s="385"/>
      <c r="AJ369" s="385"/>
      <c r="AK369" s="385"/>
      <c r="AL369" s="385"/>
      <c r="AM369" s="385"/>
      <c r="AN369" s="385"/>
      <c r="AO369" s="385"/>
      <c r="AP369" s="385"/>
    </row>
    <row r="370" spans="1:42" s="125" customFormat="1" ht="14.25">
      <c r="A370" s="40"/>
      <c r="C370" s="126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385"/>
      <c r="V370" s="385"/>
      <c r="W370" s="385"/>
      <c r="X370" s="385"/>
      <c r="Y370" s="385"/>
      <c r="Z370" s="385"/>
      <c r="AA370" s="385"/>
      <c r="AB370" s="385"/>
      <c r="AC370" s="385"/>
      <c r="AD370" s="385"/>
      <c r="AE370" s="385"/>
      <c r="AF370" s="385"/>
      <c r="AG370" s="385"/>
      <c r="AH370" s="385"/>
      <c r="AI370" s="385"/>
      <c r="AJ370" s="385"/>
      <c r="AK370" s="385"/>
      <c r="AL370" s="385"/>
      <c r="AM370" s="385"/>
      <c r="AN370" s="385"/>
      <c r="AO370" s="385"/>
      <c r="AP370" s="385"/>
    </row>
    <row r="371" spans="1:42" s="125" customFormat="1" ht="14.25">
      <c r="A371" s="40"/>
      <c r="C371" s="126"/>
      <c r="J371" s="385"/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  <c r="AB371" s="385"/>
      <c r="AC371" s="385"/>
      <c r="AD371" s="385"/>
      <c r="AE371" s="385"/>
      <c r="AF371" s="385"/>
      <c r="AG371" s="385"/>
      <c r="AH371" s="385"/>
      <c r="AI371" s="385"/>
      <c r="AJ371" s="385"/>
      <c r="AK371" s="385"/>
      <c r="AL371" s="385"/>
      <c r="AM371" s="385"/>
      <c r="AN371" s="385"/>
      <c r="AO371" s="385"/>
      <c r="AP371" s="385"/>
    </row>
    <row r="372" spans="1:42" s="125" customFormat="1" ht="14.25">
      <c r="A372" s="40"/>
      <c r="C372" s="126"/>
      <c r="J372" s="385"/>
      <c r="K372" s="385"/>
      <c r="L372" s="385"/>
      <c r="M372" s="385"/>
      <c r="N372" s="385"/>
      <c r="O372" s="385"/>
      <c r="P372" s="385"/>
      <c r="Q372" s="385"/>
      <c r="R372" s="385"/>
      <c r="S372" s="385"/>
      <c r="T372" s="385"/>
      <c r="U372" s="385"/>
      <c r="V372" s="385"/>
      <c r="W372" s="385"/>
      <c r="X372" s="385"/>
      <c r="Y372" s="385"/>
      <c r="Z372" s="385"/>
      <c r="AA372" s="385"/>
      <c r="AB372" s="385"/>
      <c r="AC372" s="385"/>
      <c r="AD372" s="385"/>
      <c r="AE372" s="385"/>
      <c r="AF372" s="385"/>
      <c r="AG372" s="385"/>
      <c r="AH372" s="385"/>
      <c r="AI372" s="385"/>
      <c r="AJ372" s="385"/>
      <c r="AK372" s="385"/>
      <c r="AL372" s="385"/>
      <c r="AM372" s="385"/>
      <c r="AN372" s="385"/>
      <c r="AO372" s="385"/>
      <c r="AP372" s="385"/>
    </row>
    <row r="373" spans="1:42" s="125" customFormat="1" ht="14.25">
      <c r="A373" s="40"/>
      <c r="C373" s="126"/>
      <c r="J373" s="385"/>
      <c r="K373" s="385"/>
      <c r="L373" s="385"/>
      <c r="M373" s="385"/>
      <c r="N373" s="385"/>
      <c r="O373" s="385"/>
      <c r="P373" s="385"/>
      <c r="Q373" s="385"/>
      <c r="R373" s="385"/>
      <c r="S373" s="385"/>
      <c r="T373" s="385"/>
      <c r="U373" s="385"/>
      <c r="V373" s="385"/>
      <c r="W373" s="385"/>
      <c r="X373" s="385"/>
      <c r="Y373" s="385"/>
      <c r="Z373" s="385"/>
      <c r="AA373" s="385"/>
      <c r="AB373" s="385"/>
      <c r="AC373" s="385"/>
      <c r="AD373" s="385"/>
      <c r="AE373" s="385"/>
      <c r="AF373" s="385"/>
      <c r="AG373" s="385"/>
      <c r="AH373" s="385"/>
      <c r="AI373" s="385"/>
      <c r="AJ373" s="385"/>
      <c r="AK373" s="385"/>
      <c r="AL373" s="385"/>
      <c r="AM373" s="385"/>
      <c r="AN373" s="385"/>
      <c r="AO373" s="385"/>
      <c r="AP373" s="385"/>
    </row>
    <row r="374" spans="1:42" s="125" customFormat="1" ht="14.25">
      <c r="A374" s="40"/>
      <c r="C374" s="126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  <c r="U374" s="385"/>
      <c r="V374" s="385"/>
      <c r="W374" s="385"/>
      <c r="X374" s="385"/>
      <c r="Y374" s="385"/>
      <c r="Z374" s="385"/>
      <c r="AA374" s="385"/>
      <c r="AB374" s="385"/>
      <c r="AC374" s="385"/>
      <c r="AD374" s="385"/>
      <c r="AE374" s="385"/>
      <c r="AF374" s="385"/>
      <c r="AG374" s="385"/>
      <c r="AH374" s="385"/>
      <c r="AI374" s="385"/>
      <c r="AJ374" s="385"/>
      <c r="AK374" s="385"/>
      <c r="AL374" s="385"/>
      <c r="AM374" s="385"/>
      <c r="AN374" s="385"/>
      <c r="AO374" s="385"/>
      <c r="AP374" s="385"/>
    </row>
    <row r="375" spans="1:42" s="125" customFormat="1" ht="14.25">
      <c r="A375" s="40"/>
      <c r="C375" s="126"/>
      <c r="J375" s="385"/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  <c r="AB375" s="385"/>
      <c r="AC375" s="385"/>
      <c r="AD375" s="385"/>
      <c r="AE375" s="385"/>
      <c r="AF375" s="385"/>
      <c r="AG375" s="385"/>
      <c r="AH375" s="385"/>
      <c r="AI375" s="385"/>
      <c r="AJ375" s="385"/>
      <c r="AK375" s="385"/>
      <c r="AL375" s="385"/>
      <c r="AM375" s="385"/>
      <c r="AN375" s="385"/>
      <c r="AO375" s="385"/>
      <c r="AP375" s="385"/>
    </row>
    <row r="376" spans="1:42" s="125" customFormat="1" ht="14.25">
      <c r="A376" s="40"/>
      <c r="C376" s="126"/>
      <c r="J376" s="385"/>
      <c r="K376" s="385"/>
      <c r="L376" s="385"/>
      <c r="M376" s="385"/>
      <c r="N376" s="385"/>
      <c r="O376" s="385"/>
      <c r="P376" s="385"/>
      <c r="Q376" s="385"/>
      <c r="R376" s="385"/>
      <c r="S376" s="385"/>
      <c r="T376" s="385"/>
      <c r="U376" s="385"/>
      <c r="V376" s="385"/>
      <c r="W376" s="385"/>
      <c r="X376" s="385"/>
      <c r="Y376" s="385"/>
      <c r="Z376" s="385"/>
      <c r="AA376" s="385"/>
      <c r="AB376" s="385"/>
      <c r="AC376" s="385"/>
      <c r="AD376" s="385"/>
      <c r="AE376" s="385"/>
      <c r="AF376" s="385"/>
      <c r="AG376" s="385"/>
      <c r="AH376" s="385"/>
      <c r="AI376" s="385"/>
      <c r="AJ376" s="385"/>
      <c r="AK376" s="385"/>
      <c r="AL376" s="385"/>
      <c r="AM376" s="385"/>
      <c r="AN376" s="385"/>
      <c r="AO376" s="385"/>
      <c r="AP376" s="385"/>
    </row>
    <row r="377" spans="1:42" s="125" customFormat="1" ht="14.25">
      <c r="A377" s="40"/>
      <c r="C377" s="126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  <c r="AB377" s="385"/>
      <c r="AC377" s="385"/>
      <c r="AD377" s="385"/>
      <c r="AE377" s="385"/>
      <c r="AF377" s="385"/>
      <c r="AG377" s="385"/>
      <c r="AH377" s="385"/>
      <c r="AI377" s="385"/>
      <c r="AJ377" s="385"/>
      <c r="AK377" s="385"/>
      <c r="AL377" s="385"/>
      <c r="AM377" s="385"/>
      <c r="AN377" s="385"/>
      <c r="AO377" s="385"/>
      <c r="AP377" s="385"/>
    </row>
    <row r="378" spans="1:42" s="125" customFormat="1" ht="14.25">
      <c r="A378" s="40"/>
      <c r="C378" s="126"/>
      <c r="J378" s="385"/>
      <c r="K378" s="385"/>
      <c r="L378" s="385"/>
      <c r="M378" s="385"/>
      <c r="N378" s="385"/>
      <c r="O378" s="385"/>
      <c r="P378" s="385"/>
      <c r="Q378" s="385"/>
      <c r="R378" s="385"/>
      <c r="S378" s="385"/>
      <c r="T378" s="385"/>
      <c r="U378" s="385"/>
      <c r="V378" s="385"/>
      <c r="W378" s="385"/>
      <c r="X378" s="385"/>
      <c r="Y378" s="385"/>
      <c r="Z378" s="385"/>
      <c r="AA378" s="385"/>
      <c r="AB378" s="385"/>
      <c r="AC378" s="385"/>
      <c r="AD378" s="385"/>
      <c r="AE378" s="385"/>
      <c r="AF378" s="385"/>
      <c r="AG378" s="385"/>
      <c r="AH378" s="385"/>
      <c r="AI378" s="385"/>
      <c r="AJ378" s="385"/>
      <c r="AK378" s="385"/>
      <c r="AL378" s="385"/>
      <c r="AM378" s="385"/>
      <c r="AN378" s="385"/>
      <c r="AO378" s="385"/>
      <c r="AP378" s="385"/>
    </row>
    <row r="379" spans="1:42" s="125" customFormat="1" ht="14.25">
      <c r="A379" s="40"/>
      <c r="C379" s="126"/>
      <c r="J379" s="385"/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  <c r="AB379" s="385"/>
      <c r="AC379" s="385"/>
      <c r="AD379" s="385"/>
      <c r="AE379" s="385"/>
      <c r="AF379" s="385"/>
      <c r="AG379" s="385"/>
      <c r="AH379" s="385"/>
      <c r="AI379" s="385"/>
      <c r="AJ379" s="385"/>
      <c r="AK379" s="385"/>
      <c r="AL379" s="385"/>
      <c r="AM379" s="385"/>
      <c r="AN379" s="385"/>
      <c r="AO379" s="385"/>
      <c r="AP379" s="385"/>
    </row>
    <row r="380" spans="1:42" s="125" customFormat="1" ht="14.25">
      <c r="A380" s="40"/>
      <c r="C380" s="126"/>
      <c r="J380" s="385"/>
      <c r="K380" s="385"/>
      <c r="L380" s="385"/>
      <c r="M380" s="385"/>
      <c r="N380" s="385"/>
      <c r="O380" s="385"/>
      <c r="P380" s="385"/>
      <c r="Q380" s="385"/>
      <c r="R380" s="385"/>
      <c r="S380" s="385"/>
      <c r="T380" s="385"/>
      <c r="U380" s="385"/>
      <c r="V380" s="385"/>
      <c r="W380" s="385"/>
      <c r="X380" s="385"/>
      <c r="Y380" s="385"/>
      <c r="Z380" s="385"/>
      <c r="AA380" s="385"/>
      <c r="AB380" s="385"/>
      <c r="AC380" s="385"/>
      <c r="AD380" s="385"/>
      <c r="AE380" s="385"/>
      <c r="AF380" s="385"/>
      <c r="AG380" s="385"/>
      <c r="AH380" s="385"/>
      <c r="AI380" s="385"/>
      <c r="AJ380" s="385"/>
      <c r="AK380" s="385"/>
      <c r="AL380" s="385"/>
      <c r="AM380" s="385"/>
      <c r="AN380" s="385"/>
      <c r="AO380" s="385"/>
      <c r="AP380" s="385"/>
    </row>
    <row r="381" spans="1:42" s="125" customFormat="1" ht="14.25">
      <c r="A381" s="40"/>
      <c r="C381" s="126"/>
      <c r="J381" s="385"/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  <c r="AB381" s="385"/>
      <c r="AC381" s="385"/>
      <c r="AD381" s="385"/>
      <c r="AE381" s="385"/>
      <c r="AF381" s="385"/>
      <c r="AG381" s="385"/>
      <c r="AH381" s="385"/>
      <c r="AI381" s="385"/>
      <c r="AJ381" s="385"/>
      <c r="AK381" s="385"/>
      <c r="AL381" s="385"/>
      <c r="AM381" s="385"/>
      <c r="AN381" s="385"/>
      <c r="AO381" s="385"/>
      <c r="AP381" s="385"/>
    </row>
    <row r="382" spans="1:42" s="125" customFormat="1" ht="14.25">
      <c r="A382" s="40"/>
      <c r="C382" s="126"/>
      <c r="J382" s="385"/>
      <c r="K382" s="385"/>
      <c r="L382" s="385"/>
      <c r="M382" s="385"/>
      <c r="N382" s="385"/>
      <c r="O382" s="385"/>
      <c r="P382" s="385"/>
      <c r="Q382" s="385"/>
      <c r="R382" s="385"/>
      <c r="S382" s="385"/>
      <c r="T382" s="385"/>
      <c r="U382" s="385"/>
      <c r="V382" s="385"/>
      <c r="W382" s="385"/>
      <c r="X382" s="385"/>
      <c r="Y382" s="385"/>
      <c r="Z382" s="385"/>
      <c r="AA382" s="385"/>
      <c r="AB382" s="385"/>
      <c r="AC382" s="385"/>
      <c r="AD382" s="385"/>
      <c r="AE382" s="385"/>
      <c r="AF382" s="385"/>
      <c r="AG382" s="385"/>
      <c r="AH382" s="385"/>
      <c r="AI382" s="385"/>
      <c r="AJ382" s="385"/>
      <c r="AK382" s="385"/>
      <c r="AL382" s="385"/>
      <c r="AM382" s="385"/>
      <c r="AN382" s="385"/>
      <c r="AO382" s="385"/>
      <c r="AP382" s="385"/>
    </row>
    <row r="383" spans="1:42" s="125" customFormat="1" ht="14.25">
      <c r="A383" s="40"/>
      <c r="C383" s="126"/>
      <c r="J383" s="385"/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  <c r="AB383" s="385"/>
      <c r="AC383" s="385"/>
      <c r="AD383" s="385"/>
      <c r="AE383" s="385"/>
      <c r="AF383" s="385"/>
      <c r="AG383" s="385"/>
      <c r="AH383" s="385"/>
      <c r="AI383" s="385"/>
      <c r="AJ383" s="385"/>
      <c r="AK383" s="385"/>
      <c r="AL383" s="385"/>
      <c r="AM383" s="385"/>
      <c r="AN383" s="385"/>
      <c r="AO383" s="385"/>
      <c r="AP383" s="385"/>
    </row>
    <row r="384" spans="1:42" s="125" customFormat="1" ht="14.25">
      <c r="A384" s="40"/>
      <c r="C384" s="126"/>
      <c r="J384" s="385"/>
      <c r="K384" s="385"/>
      <c r="L384" s="385"/>
      <c r="M384" s="385"/>
      <c r="N384" s="385"/>
      <c r="O384" s="385"/>
      <c r="P384" s="385"/>
      <c r="Q384" s="385"/>
      <c r="R384" s="385"/>
      <c r="S384" s="385"/>
      <c r="T384" s="385"/>
      <c r="U384" s="385"/>
      <c r="V384" s="385"/>
      <c r="W384" s="385"/>
      <c r="X384" s="385"/>
      <c r="Y384" s="385"/>
      <c r="Z384" s="385"/>
      <c r="AA384" s="385"/>
      <c r="AB384" s="385"/>
      <c r="AC384" s="385"/>
      <c r="AD384" s="385"/>
      <c r="AE384" s="385"/>
      <c r="AF384" s="385"/>
      <c r="AG384" s="385"/>
      <c r="AH384" s="385"/>
      <c r="AI384" s="385"/>
      <c r="AJ384" s="385"/>
      <c r="AK384" s="385"/>
      <c r="AL384" s="385"/>
      <c r="AM384" s="385"/>
      <c r="AN384" s="385"/>
      <c r="AO384" s="385"/>
      <c r="AP384" s="385"/>
    </row>
    <row r="385" spans="1:42" s="125" customFormat="1" ht="14.25">
      <c r="A385" s="40"/>
      <c r="C385" s="126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  <c r="AB385" s="385"/>
      <c r="AC385" s="385"/>
      <c r="AD385" s="385"/>
      <c r="AE385" s="385"/>
      <c r="AF385" s="385"/>
      <c r="AG385" s="385"/>
      <c r="AH385" s="385"/>
      <c r="AI385" s="385"/>
      <c r="AJ385" s="385"/>
      <c r="AK385" s="385"/>
      <c r="AL385" s="385"/>
      <c r="AM385" s="385"/>
      <c r="AN385" s="385"/>
      <c r="AO385" s="385"/>
      <c r="AP385" s="385"/>
    </row>
    <row r="386" spans="1:42" s="125" customFormat="1" ht="14.25">
      <c r="A386" s="40"/>
      <c r="C386" s="126"/>
      <c r="J386" s="385"/>
      <c r="K386" s="385"/>
      <c r="L386" s="385"/>
      <c r="M386" s="385"/>
      <c r="N386" s="385"/>
      <c r="O386" s="385"/>
      <c r="P386" s="385"/>
      <c r="Q386" s="385"/>
      <c r="R386" s="385"/>
      <c r="S386" s="385"/>
      <c r="T386" s="385"/>
      <c r="U386" s="385"/>
      <c r="V386" s="385"/>
      <c r="W386" s="385"/>
      <c r="X386" s="385"/>
      <c r="Y386" s="385"/>
      <c r="Z386" s="385"/>
      <c r="AA386" s="385"/>
      <c r="AB386" s="385"/>
      <c r="AC386" s="385"/>
      <c r="AD386" s="385"/>
      <c r="AE386" s="385"/>
      <c r="AF386" s="385"/>
      <c r="AG386" s="385"/>
      <c r="AH386" s="385"/>
      <c r="AI386" s="385"/>
      <c r="AJ386" s="385"/>
      <c r="AK386" s="385"/>
      <c r="AL386" s="385"/>
      <c r="AM386" s="385"/>
      <c r="AN386" s="385"/>
      <c r="AO386" s="385"/>
      <c r="AP386" s="385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42" s="125" customFormat="1" ht="14.25">
      <c r="A411" s="40"/>
      <c r="C411" s="126"/>
      <c r="J411" s="385"/>
      <c r="K411" s="385"/>
      <c r="L411" s="385"/>
      <c r="M411" s="385"/>
      <c r="N411" s="385"/>
      <c r="O411" s="385"/>
      <c r="P411" s="385"/>
      <c r="Q411" s="385"/>
      <c r="R411" s="385"/>
      <c r="S411" s="385"/>
      <c r="T411" s="385"/>
      <c r="U411" s="385"/>
      <c r="V411" s="385"/>
      <c r="W411" s="385"/>
      <c r="X411" s="385"/>
      <c r="Y411" s="385"/>
      <c r="Z411" s="385"/>
      <c r="AA411" s="385"/>
      <c r="AB411" s="385"/>
      <c r="AC411" s="385"/>
      <c r="AD411" s="385"/>
      <c r="AE411" s="385"/>
      <c r="AF411" s="385"/>
      <c r="AG411" s="385"/>
      <c r="AH411" s="385"/>
      <c r="AI411" s="385"/>
      <c r="AJ411" s="385"/>
      <c r="AK411" s="385"/>
      <c r="AL411" s="385"/>
      <c r="AM411" s="385"/>
      <c r="AN411" s="385"/>
      <c r="AO411" s="385"/>
      <c r="AP411" s="385"/>
    </row>
    <row r="412" spans="1:42" s="125" customFormat="1" ht="14.25">
      <c r="A412" s="40"/>
      <c r="C412" s="126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  <c r="U412" s="385"/>
      <c r="V412" s="385"/>
      <c r="W412" s="385"/>
      <c r="X412" s="385"/>
      <c r="Y412" s="385"/>
      <c r="Z412" s="385"/>
      <c r="AA412" s="385"/>
      <c r="AB412" s="385"/>
      <c r="AC412" s="385"/>
      <c r="AD412" s="385"/>
      <c r="AE412" s="385"/>
      <c r="AF412" s="385"/>
      <c r="AG412" s="385"/>
      <c r="AH412" s="385"/>
      <c r="AI412" s="385"/>
      <c r="AJ412" s="385"/>
      <c r="AK412" s="385"/>
      <c r="AL412" s="385"/>
      <c r="AM412" s="385"/>
      <c r="AN412" s="385"/>
      <c r="AO412" s="385"/>
      <c r="AP412" s="385"/>
    </row>
    <row r="413" spans="1:42" s="125" customFormat="1" ht="14.25">
      <c r="A413" s="40"/>
      <c r="C413" s="126"/>
      <c r="J413" s="385"/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  <c r="AB413" s="385"/>
      <c r="AC413" s="385"/>
      <c r="AD413" s="385"/>
      <c r="AE413" s="385"/>
      <c r="AF413" s="385"/>
      <c r="AG413" s="385"/>
      <c r="AH413" s="385"/>
      <c r="AI413" s="385"/>
      <c r="AJ413" s="385"/>
      <c r="AK413" s="385"/>
      <c r="AL413" s="385"/>
      <c r="AM413" s="385"/>
      <c r="AN413" s="385"/>
      <c r="AO413" s="385"/>
      <c r="AP413" s="385"/>
    </row>
    <row r="414" spans="1:42" s="125" customFormat="1" ht="14.25">
      <c r="A414" s="40"/>
      <c r="C414" s="126"/>
      <c r="J414" s="385"/>
      <c r="K414" s="385"/>
      <c r="L414" s="385"/>
      <c r="M414" s="385"/>
      <c r="N414" s="385"/>
      <c r="O414" s="385"/>
      <c r="P414" s="385"/>
      <c r="Q414" s="385"/>
      <c r="R414" s="385"/>
      <c r="S414" s="385"/>
      <c r="T414" s="385"/>
      <c r="U414" s="385"/>
      <c r="V414" s="385"/>
      <c r="W414" s="385"/>
      <c r="X414" s="385"/>
      <c r="Y414" s="385"/>
      <c r="Z414" s="385"/>
      <c r="AA414" s="385"/>
      <c r="AB414" s="385"/>
      <c r="AC414" s="385"/>
      <c r="AD414" s="385"/>
      <c r="AE414" s="385"/>
      <c r="AF414" s="385"/>
      <c r="AG414" s="385"/>
      <c r="AH414" s="385"/>
      <c r="AI414" s="385"/>
      <c r="AJ414" s="385"/>
      <c r="AK414" s="385"/>
      <c r="AL414" s="385"/>
      <c r="AM414" s="385"/>
      <c r="AN414" s="385"/>
      <c r="AO414" s="385"/>
      <c r="AP414" s="385"/>
    </row>
    <row r="415" spans="1:42" s="125" customFormat="1" ht="14.25">
      <c r="A415" s="40"/>
      <c r="C415" s="126"/>
      <c r="J415" s="385"/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  <c r="AB415" s="385"/>
      <c r="AC415" s="385"/>
      <c r="AD415" s="385"/>
      <c r="AE415" s="385"/>
      <c r="AF415" s="385"/>
      <c r="AG415" s="385"/>
      <c r="AH415" s="385"/>
      <c r="AI415" s="385"/>
      <c r="AJ415" s="385"/>
      <c r="AK415" s="385"/>
      <c r="AL415" s="385"/>
      <c r="AM415" s="385"/>
      <c r="AN415" s="385"/>
      <c r="AO415" s="385"/>
      <c r="AP415" s="385"/>
    </row>
    <row r="416" spans="1:42" s="125" customFormat="1" ht="14.25">
      <c r="A416" s="40"/>
      <c r="C416" s="126"/>
      <c r="J416" s="385"/>
      <c r="K416" s="385"/>
      <c r="L416" s="385"/>
      <c r="M416" s="385"/>
      <c r="N416" s="385"/>
      <c r="O416" s="385"/>
      <c r="P416" s="385"/>
      <c r="Q416" s="385"/>
      <c r="R416" s="385"/>
      <c r="S416" s="385"/>
      <c r="T416" s="385"/>
      <c r="U416" s="385"/>
      <c r="V416" s="385"/>
      <c r="W416" s="385"/>
      <c r="X416" s="385"/>
      <c r="Y416" s="385"/>
      <c r="Z416" s="385"/>
      <c r="AA416" s="385"/>
      <c r="AB416" s="385"/>
      <c r="AC416" s="385"/>
      <c r="AD416" s="385"/>
      <c r="AE416" s="385"/>
      <c r="AF416" s="385"/>
      <c r="AG416" s="385"/>
      <c r="AH416" s="385"/>
      <c r="AI416" s="385"/>
      <c r="AJ416" s="385"/>
      <c r="AK416" s="385"/>
      <c r="AL416" s="385"/>
      <c r="AM416" s="385"/>
      <c r="AN416" s="385"/>
      <c r="AO416" s="385"/>
      <c r="AP416" s="385"/>
    </row>
    <row r="417" spans="1:42" s="125" customFormat="1" ht="14.25">
      <c r="A417" s="40"/>
      <c r="C417" s="126"/>
      <c r="J417" s="385"/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  <c r="AB417" s="385"/>
      <c r="AC417" s="385"/>
      <c r="AD417" s="385"/>
      <c r="AE417" s="385"/>
      <c r="AF417" s="385"/>
      <c r="AG417" s="385"/>
      <c r="AH417" s="385"/>
      <c r="AI417" s="385"/>
      <c r="AJ417" s="385"/>
      <c r="AK417" s="385"/>
      <c r="AL417" s="385"/>
      <c r="AM417" s="385"/>
      <c r="AN417" s="385"/>
      <c r="AO417" s="385"/>
      <c r="AP417" s="385"/>
    </row>
    <row r="418" spans="1:42" s="125" customFormat="1" ht="14.25">
      <c r="A418" s="40"/>
      <c r="C418" s="126"/>
      <c r="J418" s="385"/>
      <c r="K418" s="385"/>
      <c r="L418" s="385"/>
      <c r="M418" s="385"/>
      <c r="N418" s="385"/>
      <c r="O418" s="385"/>
      <c r="P418" s="385"/>
      <c r="Q418" s="385"/>
      <c r="R418" s="385"/>
      <c r="S418" s="385"/>
      <c r="T418" s="385"/>
      <c r="U418" s="385"/>
      <c r="V418" s="385"/>
      <c r="W418" s="385"/>
      <c r="X418" s="385"/>
      <c r="Y418" s="385"/>
      <c r="Z418" s="385"/>
      <c r="AA418" s="385"/>
      <c r="AB418" s="385"/>
      <c r="AC418" s="385"/>
      <c r="AD418" s="385"/>
      <c r="AE418" s="385"/>
      <c r="AF418" s="385"/>
      <c r="AG418" s="385"/>
      <c r="AH418" s="385"/>
      <c r="AI418" s="385"/>
      <c r="AJ418" s="385"/>
      <c r="AK418" s="385"/>
      <c r="AL418" s="385"/>
      <c r="AM418" s="385"/>
      <c r="AN418" s="385"/>
      <c r="AO418" s="385"/>
      <c r="AP418" s="385"/>
    </row>
    <row r="419" spans="1:42" s="125" customFormat="1" ht="14.25">
      <c r="A419" s="40"/>
      <c r="C419" s="126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  <c r="AB419" s="385"/>
      <c r="AC419" s="385"/>
      <c r="AD419" s="385"/>
      <c r="AE419" s="385"/>
      <c r="AF419" s="385"/>
      <c r="AG419" s="385"/>
      <c r="AH419" s="385"/>
      <c r="AI419" s="385"/>
      <c r="AJ419" s="385"/>
      <c r="AK419" s="385"/>
      <c r="AL419" s="385"/>
      <c r="AM419" s="385"/>
      <c r="AN419" s="385"/>
      <c r="AO419" s="385"/>
      <c r="AP419" s="385"/>
    </row>
    <row r="420" spans="1:42" s="125" customFormat="1" ht="14.25">
      <c r="A420" s="40"/>
      <c r="C420" s="126"/>
      <c r="J420" s="385"/>
      <c r="K420" s="385"/>
      <c r="L420" s="385"/>
      <c r="M420" s="385"/>
      <c r="N420" s="385"/>
      <c r="O420" s="385"/>
      <c r="P420" s="385"/>
      <c r="Q420" s="385"/>
      <c r="R420" s="385"/>
      <c r="S420" s="385"/>
      <c r="T420" s="385"/>
      <c r="U420" s="385"/>
      <c r="V420" s="385"/>
      <c r="W420" s="385"/>
      <c r="X420" s="385"/>
      <c r="Y420" s="385"/>
      <c r="Z420" s="385"/>
      <c r="AA420" s="385"/>
      <c r="AB420" s="385"/>
      <c r="AC420" s="385"/>
      <c r="AD420" s="385"/>
      <c r="AE420" s="385"/>
      <c r="AF420" s="385"/>
      <c r="AG420" s="385"/>
      <c r="AH420" s="385"/>
      <c r="AI420" s="385"/>
      <c r="AJ420" s="385"/>
      <c r="AK420" s="385"/>
      <c r="AL420" s="385"/>
      <c r="AM420" s="385"/>
      <c r="AN420" s="385"/>
      <c r="AO420" s="385"/>
      <c r="AP420" s="385"/>
    </row>
    <row r="421" spans="1:42" s="125" customFormat="1" ht="14.25">
      <c r="A421" s="40"/>
      <c r="C421" s="126"/>
      <c r="J421" s="385"/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  <c r="AB421" s="385"/>
      <c r="AC421" s="385"/>
      <c r="AD421" s="385"/>
      <c r="AE421" s="385"/>
      <c r="AF421" s="385"/>
      <c r="AG421" s="385"/>
      <c r="AH421" s="385"/>
      <c r="AI421" s="385"/>
      <c r="AJ421" s="385"/>
      <c r="AK421" s="385"/>
      <c r="AL421" s="385"/>
      <c r="AM421" s="385"/>
      <c r="AN421" s="385"/>
      <c r="AO421" s="385"/>
      <c r="AP421" s="385"/>
    </row>
    <row r="422" spans="1:42" s="125" customFormat="1" ht="14.25">
      <c r="A422" s="40"/>
      <c r="C422" s="126"/>
      <c r="J422" s="385"/>
      <c r="K422" s="385"/>
      <c r="L422" s="385"/>
      <c r="M422" s="385"/>
      <c r="N422" s="385"/>
      <c r="O422" s="385"/>
      <c r="P422" s="385"/>
      <c r="Q422" s="385"/>
      <c r="R422" s="385"/>
      <c r="S422" s="385"/>
      <c r="T422" s="385"/>
      <c r="U422" s="385"/>
      <c r="V422" s="385"/>
      <c r="W422" s="385"/>
      <c r="X422" s="385"/>
      <c r="Y422" s="385"/>
      <c r="Z422" s="385"/>
      <c r="AA422" s="385"/>
      <c r="AB422" s="385"/>
      <c r="AC422" s="385"/>
      <c r="AD422" s="385"/>
      <c r="AE422" s="385"/>
      <c r="AF422" s="385"/>
      <c r="AG422" s="385"/>
      <c r="AH422" s="385"/>
      <c r="AI422" s="385"/>
      <c r="AJ422" s="385"/>
      <c r="AK422" s="385"/>
      <c r="AL422" s="385"/>
      <c r="AM422" s="385"/>
      <c r="AN422" s="385"/>
      <c r="AO422" s="385"/>
      <c r="AP422" s="385"/>
    </row>
    <row r="423" spans="1:42" s="125" customFormat="1" ht="14.25">
      <c r="A423" s="40"/>
      <c r="C423" s="126"/>
      <c r="J423" s="385"/>
      <c r="K423" s="385"/>
      <c r="L423" s="385"/>
      <c r="M423" s="385"/>
      <c r="N423" s="385"/>
      <c r="O423" s="385"/>
      <c r="P423" s="385"/>
      <c r="Q423" s="385"/>
      <c r="R423" s="385"/>
      <c r="S423" s="385"/>
      <c r="T423" s="385"/>
      <c r="U423" s="385"/>
      <c r="V423" s="385"/>
      <c r="W423" s="385"/>
      <c r="X423" s="385"/>
      <c r="Y423" s="385"/>
      <c r="Z423" s="385"/>
      <c r="AA423" s="385"/>
      <c r="AB423" s="385"/>
      <c r="AC423" s="385"/>
      <c r="AD423" s="385"/>
      <c r="AE423" s="385"/>
      <c r="AF423" s="385"/>
      <c r="AG423" s="385"/>
      <c r="AH423" s="385"/>
      <c r="AI423" s="385"/>
      <c r="AJ423" s="385"/>
      <c r="AK423" s="385"/>
      <c r="AL423" s="385"/>
      <c r="AM423" s="385"/>
      <c r="AN423" s="385"/>
      <c r="AO423" s="385"/>
      <c r="AP423" s="385"/>
    </row>
    <row r="424" spans="1:42" s="125" customFormat="1" ht="14.25">
      <c r="A424" s="40"/>
      <c r="C424" s="126"/>
      <c r="J424" s="385"/>
      <c r="K424" s="385"/>
      <c r="L424" s="385"/>
      <c r="M424" s="385"/>
      <c r="N424" s="385"/>
      <c r="O424" s="385"/>
      <c r="P424" s="385"/>
      <c r="Q424" s="385"/>
      <c r="R424" s="385"/>
      <c r="S424" s="385"/>
      <c r="T424" s="385"/>
      <c r="U424" s="385"/>
      <c r="V424" s="385"/>
      <c r="W424" s="385"/>
      <c r="X424" s="385"/>
      <c r="Y424" s="385"/>
      <c r="Z424" s="385"/>
      <c r="AA424" s="385"/>
      <c r="AB424" s="385"/>
      <c r="AC424" s="385"/>
      <c r="AD424" s="385"/>
      <c r="AE424" s="385"/>
      <c r="AF424" s="385"/>
      <c r="AG424" s="385"/>
      <c r="AH424" s="385"/>
      <c r="AI424" s="385"/>
      <c r="AJ424" s="385"/>
      <c r="AK424" s="385"/>
      <c r="AL424" s="385"/>
      <c r="AM424" s="385"/>
      <c r="AN424" s="385"/>
      <c r="AO424" s="385"/>
      <c r="AP424" s="385"/>
    </row>
    <row r="425" spans="1:42" s="125" customFormat="1" ht="14.25">
      <c r="A425" s="40"/>
      <c r="C425" s="126"/>
      <c r="J425" s="385"/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  <c r="AB425" s="385"/>
      <c r="AC425" s="385"/>
      <c r="AD425" s="385"/>
      <c r="AE425" s="385"/>
      <c r="AF425" s="385"/>
      <c r="AG425" s="385"/>
      <c r="AH425" s="385"/>
      <c r="AI425" s="385"/>
      <c r="AJ425" s="385"/>
      <c r="AK425" s="385"/>
      <c r="AL425" s="385"/>
      <c r="AM425" s="385"/>
      <c r="AN425" s="385"/>
      <c r="AO425" s="385"/>
      <c r="AP425" s="385"/>
    </row>
    <row r="426" spans="1:42" s="125" customFormat="1" ht="14.25">
      <c r="A426" s="40"/>
      <c r="C426" s="126"/>
      <c r="J426" s="385"/>
      <c r="K426" s="385"/>
      <c r="L426" s="385"/>
      <c r="M426" s="385"/>
      <c r="N426" s="385"/>
      <c r="O426" s="385"/>
      <c r="P426" s="385"/>
      <c r="Q426" s="385"/>
      <c r="R426" s="385"/>
      <c r="S426" s="385"/>
      <c r="T426" s="385"/>
      <c r="U426" s="385"/>
      <c r="V426" s="385"/>
      <c r="W426" s="385"/>
      <c r="X426" s="385"/>
      <c r="Y426" s="385"/>
      <c r="Z426" s="385"/>
      <c r="AA426" s="385"/>
      <c r="AB426" s="385"/>
      <c r="AC426" s="385"/>
      <c r="AD426" s="385"/>
      <c r="AE426" s="385"/>
      <c r="AF426" s="385"/>
      <c r="AG426" s="385"/>
      <c r="AH426" s="385"/>
      <c r="AI426" s="385"/>
      <c r="AJ426" s="385"/>
      <c r="AK426" s="385"/>
      <c r="AL426" s="385"/>
      <c r="AM426" s="385"/>
      <c r="AN426" s="385"/>
      <c r="AO426" s="385"/>
      <c r="AP426" s="385"/>
    </row>
    <row r="427" spans="1:42" s="125" customFormat="1" ht="14.25">
      <c r="A427" s="40"/>
      <c r="C427" s="126"/>
      <c r="J427" s="385"/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385"/>
      <c r="AF427" s="385"/>
      <c r="AG427" s="385"/>
      <c r="AH427" s="385"/>
      <c r="AI427" s="385"/>
      <c r="AJ427" s="385"/>
      <c r="AK427" s="385"/>
      <c r="AL427" s="385"/>
      <c r="AM427" s="385"/>
      <c r="AN427" s="385"/>
      <c r="AO427" s="385"/>
      <c r="AP427" s="385"/>
    </row>
    <row r="428" spans="1:42" s="125" customFormat="1" ht="14.25">
      <c r="A428" s="40"/>
      <c r="C428" s="126"/>
      <c r="J428" s="385"/>
      <c r="K428" s="385"/>
      <c r="L428" s="385"/>
      <c r="M428" s="385"/>
      <c r="N428" s="385"/>
      <c r="O428" s="385"/>
      <c r="P428" s="385"/>
      <c r="Q428" s="385"/>
      <c r="R428" s="385"/>
      <c r="S428" s="385"/>
      <c r="T428" s="385"/>
      <c r="U428" s="385"/>
      <c r="V428" s="385"/>
      <c r="W428" s="385"/>
      <c r="X428" s="385"/>
      <c r="Y428" s="385"/>
      <c r="Z428" s="385"/>
      <c r="AA428" s="385"/>
      <c r="AB428" s="385"/>
      <c r="AC428" s="385"/>
      <c r="AD428" s="385"/>
      <c r="AE428" s="385"/>
      <c r="AF428" s="385"/>
      <c r="AG428" s="385"/>
      <c r="AH428" s="385"/>
      <c r="AI428" s="385"/>
      <c r="AJ428" s="385"/>
      <c r="AK428" s="385"/>
      <c r="AL428" s="385"/>
      <c r="AM428" s="385"/>
      <c r="AN428" s="385"/>
      <c r="AO428" s="385"/>
      <c r="AP428" s="385"/>
    </row>
    <row r="429" spans="1:42" s="125" customFormat="1" ht="14.25">
      <c r="A429" s="40"/>
      <c r="C429" s="126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  <c r="AB429" s="385"/>
      <c r="AC429" s="385"/>
      <c r="AD429" s="385"/>
      <c r="AE429" s="385"/>
      <c r="AF429" s="385"/>
      <c r="AG429" s="385"/>
      <c r="AH429" s="385"/>
      <c r="AI429" s="385"/>
      <c r="AJ429" s="385"/>
      <c r="AK429" s="385"/>
      <c r="AL429" s="385"/>
      <c r="AM429" s="385"/>
      <c r="AN429" s="385"/>
      <c r="AO429" s="385"/>
      <c r="AP429" s="385"/>
    </row>
    <row r="430" spans="1:42" s="125" customFormat="1" ht="14.25">
      <c r="A430" s="40"/>
      <c r="C430" s="126"/>
      <c r="J430" s="385"/>
      <c r="K430" s="385"/>
      <c r="L430" s="385"/>
      <c r="M430" s="385"/>
      <c r="N430" s="385"/>
      <c r="O430" s="385"/>
      <c r="P430" s="385"/>
      <c r="Q430" s="385"/>
      <c r="R430" s="385"/>
      <c r="S430" s="385"/>
      <c r="T430" s="385"/>
      <c r="U430" s="385"/>
      <c r="V430" s="385"/>
      <c r="W430" s="385"/>
      <c r="X430" s="385"/>
      <c r="Y430" s="385"/>
      <c r="Z430" s="385"/>
      <c r="AA430" s="385"/>
      <c r="AB430" s="385"/>
      <c r="AC430" s="385"/>
      <c r="AD430" s="385"/>
      <c r="AE430" s="385"/>
      <c r="AF430" s="385"/>
      <c r="AG430" s="385"/>
      <c r="AH430" s="385"/>
      <c r="AI430" s="385"/>
      <c r="AJ430" s="385"/>
      <c r="AK430" s="385"/>
      <c r="AL430" s="385"/>
      <c r="AM430" s="385"/>
      <c r="AN430" s="385"/>
      <c r="AO430" s="385"/>
      <c r="AP430" s="385"/>
    </row>
    <row r="431" spans="1:42" s="125" customFormat="1" ht="14.25">
      <c r="A431" s="40"/>
      <c r="C431" s="126"/>
      <c r="J431" s="385"/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5"/>
      <c r="AF431" s="385"/>
      <c r="AG431" s="385"/>
      <c r="AH431" s="385"/>
      <c r="AI431" s="385"/>
      <c r="AJ431" s="385"/>
      <c r="AK431" s="385"/>
      <c r="AL431" s="385"/>
      <c r="AM431" s="385"/>
      <c r="AN431" s="385"/>
      <c r="AO431" s="385"/>
      <c r="AP431" s="385"/>
    </row>
    <row r="432" spans="1:42" s="125" customFormat="1" ht="14.25">
      <c r="A432" s="40"/>
      <c r="C432" s="126"/>
      <c r="J432" s="385"/>
      <c r="K432" s="385"/>
      <c r="L432" s="385"/>
      <c r="M432" s="385"/>
      <c r="N432" s="385"/>
      <c r="O432" s="385"/>
      <c r="P432" s="385"/>
      <c r="Q432" s="385"/>
      <c r="R432" s="385"/>
      <c r="S432" s="385"/>
      <c r="T432" s="385"/>
      <c r="U432" s="385"/>
      <c r="V432" s="385"/>
      <c r="W432" s="385"/>
      <c r="X432" s="385"/>
      <c r="Y432" s="385"/>
      <c r="Z432" s="385"/>
      <c r="AA432" s="385"/>
      <c r="AB432" s="385"/>
      <c r="AC432" s="385"/>
      <c r="AD432" s="385"/>
      <c r="AE432" s="385"/>
      <c r="AF432" s="385"/>
      <c r="AG432" s="385"/>
      <c r="AH432" s="385"/>
      <c r="AI432" s="385"/>
      <c r="AJ432" s="385"/>
      <c r="AK432" s="385"/>
      <c r="AL432" s="385"/>
      <c r="AM432" s="385"/>
      <c r="AN432" s="385"/>
      <c r="AO432" s="385"/>
      <c r="AP432" s="385"/>
    </row>
    <row r="433" spans="1:42" s="125" customFormat="1" ht="14.25">
      <c r="A433" s="40"/>
      <c r="C433" s="126"/>
      <c r="J433" s="385"/>
      <c r="K433" s="385"/>
      <c r="L433" s="385"/>
      <c r="M433" s="385"/>
      <c r="N433" s="385"/>
      <c r="O433" s="385"/>
      <c r="P433" s="385"/>
      <c r="Q433" s="385"/>
      <c r="R433" s="385"/>
      <c r="S433" s="385"/>
      <c r="T433" s="385"/>
      <c r="U433" s="385"/>
      <c r="V433" s="385"/>
      <c r="W433" s="385"/>
      <c r="X433" s="385"/>
      <c r="Y433" s="385"/>
      <c r="Z433" s="385"/>
      <c r="AA433" s="385"/>
      <c r="AB433" s="385"/>
      <c r="AC433" s="385"/>
      <c r="AD433" s="385"/>
      <c r="AE433" s="385"/>
      <c r="AF433" s="385"/>
      <c r="AG433" s="385"/>
      <c r="AH433" s="385"/>
      <c r="AI433" s="385"/>
      <c r="AJ433" s="385"/>
      <c r="AK433" s="385"/>
      <c r="AL433" s="385"/>
      <c r="AM433" s="385"/>
      <c r="AN433" s="385"/>
      <c r="AO433" s="385"/>
      <c r="AP433" s="385"/>
    </row>
    <row r="434" spans="1:42" s="125" customFormat="1" ht="14.25">
      <c r="A434" s="40"/>
      <c r="C434" s="126"/>
      <c r="J434" s="385"/>
      <c r="K434" s="385"/>
      <c r="L434" s="385"/>
      <c r="M434" s="385"/>
      <c r="N434" s="385"/>
      <c r="O434" s="385"/>
      <c r="P434" s="385"/>
      <c r="Q434" s="385"/>
      <c r="R434" s="385"/>
      <c r="S434" s="385"/>
      <c r="T434" s="385"/>
      <c r="U434" s="385"/>
      <c r="V434" s="385"/>
      <c r="W434" s="385"/>
      <c r="X434" s="385"/>
      <c r="Y434" s="385"/>
      <c r="Z434" s="385"/>
      <c r="AA434" s="385"/>
      <c r="AB434" s="385"/>
      <c r="AC434" s="385"/>
      <c r="AD434" s="385"/>
      <c r="AE434" s="385"/>
      <c r="AF434" s="385"/>
      <c r="AG434" s="385"/>
      <c r="AH434" s="385"/>
      <c r="AI434" s="385"/>
      <c r="AJ434" s="385"/>
      <c r="AK434" s="385"/>
      <c r="AL434" s="385"/>
      <c r="AM434" s="385"/>
      <c r="AN434" s="385"/>
      <c r="AO434" s="385"/>
      <c r="AP434" s="385"/>
    </row>
    <row r="435" spans="1:42" s="125" customFormat="1" ht="14.25">
      <c r="A435" s="40"/>
      <c r="C435" s="126"/>
      <c r="J435" s="385"/>
      <c r="K435" s="385"/>
      <c r="L435" s="385"/>
      <c r="M435" s="385"/>
      <c r="N435" s="385"/>
      <c r="O435" s="385"/>
      <c r="P435" s="385"/>
      <c r="Q435" s="385"/>
      <c r="R435" s="385"/>
      <c r="S435" s="385"/>
      <c r="T435" s="385"/>
      <c r="U435" s="385"/>
      <c r="V435" s="385"/>
      <c r="W435" s="385"/>
      <c r="X435" s="385"/>
      <c r="Y435" s="385"/>
      <c r="Z435" s="385"/>
      <c r="AA435" s="385"/>
      <c r="AB435" s="385"/>
      <c r="AC435" s="385"/>
      <c r="AD435" s="385"/>
      <c r="AE435" s="385"/>
      <c r="AF435" s="385"/>
      <c r="AG435" s="385"/>
      <c r="AH435" s="385"/>
      <c r="AI435" s="385"/>
      <c r="AJ435" s="385"/>
      <c r="AK435" s="385"/>
      <c r="AL435" s="385"/>
      <c r="AM435" s="385"/>
      <c r="AN435" s="385"/>
      <c r="AO435" s="385"/>
      <c r="AP435" s="385"/>
    </row>
    <row r="436" spans="1:42" s="125" customFormat="1" ht="14.25">
      <c r="A436" s="40"/>
      <c r="C436" s="126"/>
      <c r="J436" s="385"/>
      <c r="K436" s="385"/>
      <c r="L436" s="385"/>
      <c r="M436" s="385"/>
      <c r="N436" s="385"/>
      <c r="O436" s="385"/>
      <c r="P436" s="385"/>
      <c r="Q436" s="385"/>
      <c r="R436" s="385"/>
      <c r="S436" s="385"/>
      <c r="T436" s="385"/>
      <c r="U436" s="385"/>
      <c r="V436" s="385"/>
      <c r="W436" s="385"/>
      <c r="X436" s="385"/>
      <c r="Y436" s="385"/>
      <c r="Z436" s="385"/>
      <c r="AA436" s="385"/>
      <c r="AB436" s="385"/>
      <c r="AC436" s="385"/>
      <c r="AD436" s="385"/>
      <c r="AE436" s="385"/>
      <c r="AF436" s="385"/>
      <c r="AG436" s="385"/>
      <c r="AH436" s="385"/>
      <c r="AI436" s="385"/>
      <c r="AJ436" s="385"/>
      <c r="AK436" s="385"/>
      <c r="AL436" s="385"/>
      <c r="AM436" s="385"/>
      <c r="AN436" s="385"/>
      <c r="AO436" s="385"/>
      <c r="AP436" s="385"/>
    </row>
    <row r="437" spans="1:42" s="125" customFormat="1" ht="14.25">
      <c r="A437" s="40"/>
      <c r="C437" s="126"/>
      <c r="J437" s="385"/>
      <c r="K437" s="385"/>
      <c r="L437" s="385"/>
      <c r="M437" s="385"/>
      <c r="N437" s="385"/>
      <c r="O437" s="385"/>
      <c r="P437" s="385"/>
      <c r="Q437" s="385"/>
      <c r="R437" s="385"/>
      <c r="S437" s="385"/>
      <c r="T437" s="385"/>
      <c r="U437" s="385"/>
      <c r="V437" s="385"/>
      <c r="W437" s="385"/>
      <c r="X437" s="385"/>
      <c r="Y437" s="385"/>
      <c r="Z437" s="385"/>
      <c r="AA437" s="385"/>
      <c r="AB437" s="385"/>
      <c r="AC437" s="385"/>
      <c r="AD437" s="385"/>
      <c r="AE437" s="385"/>
      <c r="AF437" s="385"/>
      <c r="AG437" s="385"/>
      <c r="AH437" s="385"/>
      <c r="AI437" s="385"/>
      <c r="AJ437" s="385"/>
      <c r="AK437" s="385"/>
      <c r="AL437" s="385"/>
      <c r="AM437" s="385"/>
      <c r="AN437" s="385"/>
      <c r="AO437" s="385"/>
      <c r="AP437" s="385"/>
    </row>
    <row r="438" spans="1:42" s="125" customFormat="1" ht="14.25">
      <c r="A438" s="40"/>
      <c r="C438" s="126"/>
      <c r="J438" s="385"/>
      <c r="K438" s="385"/>
      <c r="L438" s="385"/>
      <c r="M438" s="385"/>
      <c r="N438" s="385"/>
      <c r="O438" s="385"/>
      <c r="P438" s="385"/>
      <c r="Q438" s="385"/>
      <c r="R438" s="385"/>
      <c r="S438" s="385"/>
      <c r="T438" s="385"/>
      <c r="U438" s="385"/>
      <c r="V438" s="385"/>
      <c r="W438" s="385"/>
      <c r="X438" s="385"/>
      <c r="Y438" s="385"/>
      <c r="Z438" s="385"/>
      <c r="AA438" s="385"/>
      <c r="AB438" s="385"/>
      <c r="AC438" s="385"/>
      <c r="AD438" s="385"/>
      <c r="AE438" s="385"/>
      <c r="AF438" s="385"/>
      <c r="AG438" s="385"/>
      <c r="AH438" s="385"/>
      <c r="AI438" s="385"/>
      <c r="AJ438" s="385"/>
      <c r="AK438" s="385"/>
      <c r="AL438" s="385"/>
      <c r="AM438" s="385"/>
      <c r="AN438" s="385"/>
      <c r="AO438" s="385"/>
      <c r="AP438" s="385"/>
    </row>
    <row r="439" spans="1:42" s="125" customFormat="1" ht="14.25">
      <c r="A439" s="40"/>
      <c r="C439" s="126"/>
      <c r="J439" s="385"/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  <c r="AB439" s="385"/>
      <c r="AC439" s="385"/>
      <c r="AD439" s="385"/>
      <c r="AE439" s="385"/>
      <c r="AF439" s="385"/>
      <c r="AG439" s="385"/>
      <c r="AH439" s="385"/>
      <c r="AI439" s="385"/>
      <c r="AJ439" s="385"/>
      <c r="AK439" s="385"/>
      <c r="AL439" s="385"/>
      <c r="AM439" s="385"/>
      <c r="AN439" s="385"/>
      <c r="AO439" s="385"/>
      <c r="AP439" s="385"/>
    </row>
    <row r="440" spans="1:42" s="125" customFormat="1" ht="9" customHeight="1">
      <c r="A440" s="40"/>
      <c r="C440" s="126"/>
      <c r="J440" s="385"/>
      <c r="K440" s="385"/>
      <c r="L440" s="385"/>
      <c r="M440" s="385"/>
      <c r="N440" s="385"/>
      <c r="O440" s="385"/>
      <c r="P440" s="385"/>
      <c r="Q440" s="385"/>
      <c r="R440" s="385"/>
      <c r="S440" s="385"/>
      <c r="T440" s="385"/>
      <c r="U440" s="385"/>
      <c r="V440" s="385"/>
      <c r="W440" s="385"/>
      <c r="X440" s="385"/>
      <c r="Y440" s="385"/>
      <c r="Z440" s="385"/>
      <c r="AA440" s="385"/>
      <c r="AB440" s="385"/>
      <c r="AC440" s="385"/>
      <c r="AD440" s="385"/>
      <c r="AE440" s="385"/>
      <c r="AF440" s="385"/>
      <c r="AG440" s="385"/>
      <c r="AH440" s="385"/>
      <c r="AI440" s="385"/>
      <c r="AJ440" s="385"/>
      <c r="AK440" s="385"/>
      <c r="AL440" s="385"/>
      <c r="AM440" s="385"/>
      <c r="AN440" s="385"/>
      <c r="AO440" s="385"/>
      <c r="AP440" s="385"/>
    </row>
    <row r="442" ht="8.25" customHeight="1"/>
    <row r="443" ht="16.5" customHeight="1"/>
  </sheetData>
  <sheetProtection password="CC00" sheet="1" objects="1" scenarios="1" insertRows="0"/>
  <mergeCells count="2">
    <mergeCell ref="E41:I41"/>
    <mergeCell ref="E42:I42"/>
  </mergeCells>
  <conditionalFormatting sqref="E41:I41">
    <cfRule type="expression" priority="1" dxfId="0" stopIfTrue="1">
      <formula>(COUNTA(E10:I14,E18:I18,E20:H26,E30:I32,E35:I35)/78)*100&lt;&gt;100</formula>
    </cfRule>
  </conditionalFormatting>
  <conditionalFormatting sqref="E35:I35 E10:I14">
    <cfRule type="cellIs" priority="2" dxfId="1" operator="between" stopIfTrue="1">
      <formula>-1000000000000</formula>
      <formula>1000000000000</formula>
    </cfRule>
    <cfRule type="cellIs" priority="3" dxfId="1" operator="equal" stopIfTrue="1">
      <formula>"M"</formula>
    </cfRule>
    <cfRule type="cellIs" priority="4" dxfId="1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73"/>
  <sheetViews>
    <sheetView showGridLines="0" defaultGridColor="0" zoomScale="75" zoomScaleNormal="75" colorId="22" workbookViewId="0" topLeftCell="B16">
      <selection activeCell="H57" sqref="H57"/>
    </sheetView>
  </sheetViews>
  <sheetFormatPr defaultColWidth="9.77734375" defaultRowHeight="15"/>
  <cols>
    <col min="1" max="1" width="24.4453125" style="40" hidden="1" customWidth="1"/>
    <col min="2" max="2" width="9.77734375" style="188" customWidth="1"/>
    <col min="3" max="3" width="69.21484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65.3359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C1" s="62" t="s">
        <v>498</v>
      </c>
      <c r="D1" s="24"/>
      <c r="L1" s="26"/>
    </row>
    <row r="2" spans="1:11" ht="11.25" customHeight="1" thickBot="1">
      <c r="A2" s="49"/>
      <c r="C2" s="63"/>
      <c r="D2" s="27"/>
      <c r="K2" s="26"/>
    </row>
    <row r="3" spans="1:11" ht="16.5" thickTop="1">
      <c r="A3" s="146"/>
      <c r="B3" s="189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190"/>
      <c r="C4" s="65" t="str">
        <f>'Cover page'!E13</f>
        <v>Country: Hungary</v>
      </c>
      <c r="D4" s="31"/>
      <c r="E4" s="32"/>
      <c r="F4" s="32" t="s">
        <v>2</v>
      </c>
      <c r="G4" s="32"/>
      <c r="H4" s="33"/>
      <c r="I4" s="32"/>
      <c r="J4" s="34"/>
      <c r="O4" s="26"/>
    </row>
    <row r="5" spans="1:15" ht="15.75">
      <c r="A5" s="148"/>
      <c r="B5" s="190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36"/>
      <c r="J5" s="34"/>
      <c r="O5" s="26"/>
    </row>
    <row r="6" spans="1:15" ht="15.75">
      <c r="A6" s="148"/>
      <c r="B6" s="190"/>
      <c r="C6" s="65" t="str">
        <f>'Cover page'!E14</f>
        <v>Date: 19/10/2009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190"/>
      <c r="C7" s="66"/>
      <c r="D7" s="38"/>
      <c r="E7" s="38"/>
      <c r="F7" s="38"/>
      <c r="G7" s="38"/>
      <c r="H7" s="37"/>
      <c r="I7" s="41"/>
      <c r="J7" s="34"/>
      <c r="O7" s="26"/>
    </row>
    <row r="8" spans="1:15" ht="17.25" thickBot="1" thickTop="1">
      <c r="A8" s="148" t="s">
        <v>200</v>
      </c>
      <c r="B8" s="190"/>
      <c r="C8" s="57" t="s">
        <v>96</v>
      </c>
      <c r="D8" s="389">
        <v>-547801</v>
      </c>
      <c r="E8" s="389">
        <v>-1961632</v>
      </c>
      <c r="F8" s="389">
        <v>-1398117</v>
      </c>
      <c r="G8" s="389">
        <v>-869962</v>
      </c>
      <c r="H8" s="389">
        <v>-816385.6999999974</v>
      </c>
      <c r="I8" s="199"/>
      <c r="J8" s="42"/>
      <c r="O8" s="26"/>
    </row>
    <row r="9" spans="1:15" ht="16.5" thickTop="1">
      <c r="A9" s="148"/>
      <c r="B9" s="190"/>
      <c r="C9" s="67" t="s">
        <v>132</v>
      </c>
      <c r="D9" s="411" t="s">
        <v>590</v>
      </c>
      <c r="E9" s="411" t="s">
        <v>590</v>
      </c>
      <c r="F9" s="411" t="s">
        <v>590</v>
      </c>
      <c r="G9" s="411" t="s">
        <v>590</v>
      </c>
      <c r="H9" s="411" t="s">
        <v>590</v>
      </c>
      <c r="I9" s="200"/>
      <c r="J9" s="44"/>
      <c r="O9" s="26"/>
    </row>
    <row r="10" spans="1:15" ht="11.25" customHeight="1">
      <c r="A10" s="148"/>
      <c r="B10" s="190"/>
      <c r="C10" s="67"/>
      <c r="D10" s="201"/>
      <c r="E10" s="206"/>
      <c r="F10" s="206"/>
      <c r="G10" s="206"/>
      <c r="H10" s="202"/>
      <c r="I10" s="202"/>
      <c r="J10" s="44"/>
      <c r="O10" s="26"/>
    </row>
    <row r="11" spans="1:15" ht="15.75">
      <c r="A11" s="148" t="s">
        <v>201</v>
      </c>
      <c r="B11" s="190"/>
      <c r="C11" s="46" t="s">
        <v>143</v>
      </c>
      <c r="D11" s="390">
        <v>-376756</v>
      </c>
      <c r="E11" s="390">
        <v>10709</v>
      </c>
      <c r="F11" s="390">
        <v>63199</v>
      </c>
      <c r="G11" s="390">
        <v>-6195</v>
      </c>
      <c r="H11" s="390">
        <v>-6985.199299757551</v>
      </c>
      <c r="I11" s="203"/>
      <c r="J11" s="44"/>
      <c r="O11" s="26"/>
    </row>
    <row r="12" spans="1:15" ht="15.75">
      <c r="A12" s="148" t="s">
        <v>202</v>
      </c>
      <c r="B12" s="190"/>
      <c r="C12" s="46" t="s">
        <v>38</v>
      </c>
      <c r="D12" s="391">
        <v>30360</v>
      </c>
      <c r="E12" s="391">
        <v>14902</v>
      </c>
      <c r="F12" s="391">
        <v>19102</v>
      </c>
      <c r="G12" s="391">
        <v>19742</v>
      </c>
      <c r="H12" s="391">
        <v>23029.053700242453</v>
      </c>
      <c r="I12" s="203" t="s">
        <v>44</v>
      </c>
      <c r="J12" s="44"/>
      <c r="O12" s="26"/>
    </row>
    <row r="13" spans="1:15" ht="15.75">
      <c r="A13" s="148" t="s">
        <v>203</v>
      </c>
      <c r="B13" s="190"/>
      <c r="C13" s="46" t="s">
        <v>39</v>
      </c>
      <c r="D13" s="391">
        <v>-18715</v>
      </c>
      <c r="E13" s="391">
        <v>-19872</v>
      </c>
      <c r="F13" s="391">
        <v>-10609</v>
      </c>
      <c r="G13" s="391">
        <v>-16033</v>
      </c>
      <c r="H13" s="391">
        <v>-4422.344</v>
      </c>
      <c r="I13" s="203"/>
      <c r="J13" s="44"/>
      <c r="O13" s="26"/>
    </row>
    <row r="14" spans="1:15" ht="15.75">
      <c r="A14" s="148" t="s">
        <v>204</v>
      </c>
      <c r="B14" s="190"/>
      <c r="C14" s="46" t="s">
        <v>40</v>
      </c>
      <c r="D14" s="391">
        <v>8056</v>
      </c>
      <c r="E14" s="391">
        <v>17264</v>
      </c>
      <c r="F14" s="391">
        <v>25067</v>
      </c>
      <c r="G14" s="391">
        <v>22282</v>
      </c>
      <c r="H14" s="391">
        <v>38121.490999999995</v>
      </c>
      <c r="I14" s="203"/>
      <c r="J14" s="44"/>
      <c r="O14" s="26"/>
    </row>
    <row r="15" spans="1:15" ht="15.75">
      <c r="A15" s="148" t="s">
        <v>205</v>
      </c>
      <c r="B15" s="190"/>
      <c r="C15" s="46" t="s">
        <v>41</v>
      </c>
      <c r="D15" s="391">
        <v>-401919</v>
      </c>
      <c r="E15" s="391">
        <v>-2258</v>
      </c>
      <c r="F15" s="391">
        <v>-7921</v>
      </c>
      <c r="G15" s="391">
        <v>-30740</v>
      </c>
      <c r="H15" s="391">
        <v>0</v>
      </c>
      <c r="I15" s="203"/>
      <c r="J15" s="44"/>
      <c r="O15" s="26"/>
    </row>
    <row r="16" spans="1:15" ht="15.75">
      <c r="A16" s="148" t="s">
        <v>206</v>
      </c>
      <c r="B16" s="116"/>
      <c r="C16" s="46" t="s">
        <v>42</v>
      </c>
      <c r="D16" s="392">
        <v>5462</v>
      </c>
      <c r="E16" s="392">
        <v>673</v>
      </c>
      <c r="F16" s="392">
        <v>37560</v>
      </c>
      <c r="G16" s="392">
        <v>-1446</v>
      </c>
      <c r="H16" s="392">
        <v>-63713.4</v>
      </c>
      <c r="I16" s="203"/>
      <c r="J16" s="44"/>
      <c r="O16" s="26"/>
    </row>
    <row r="17" spans="1:15" ht="15.75">
      <c r="A17" s="299" t="s">
        <v>423</v>
      </c>
      <c r="B17" s="116"/>
      <c r="C17" s="183" t="s">
        <v>138</v>
      </c>
      <c r="D17" s="195" t="s">
        <v>589</v>
      </c>
      <c r="E17" s="195" t="s">
        <v>589</v>
      </c>
      <c r="F17" s="195" t="s">
        <v>589</v>
      </c>
      <c r="G17" s="195" t="s">
        <v>589</v>
      </c>
      <c r="H17" s="195" t="s">
        <v>589</v>
      </c>
      <c r="I17" s="203"/>
      <c r="J17" s="44"/>
      <c r="O17" s="26"/>
    </row>
    <row r="18" spans="1:15" ht="15.75">
      <c r="A18" s="148" t="s">
        <v>207</v>
      </c>
      <c r="B18" s="116"/>
      <c r="C18" s="353" t="s">
        <v>105</v>
      </c>
      <c r="D18" s="393">
        <v>4859</v>
      </c>
      <c r="E18" s="393">
        <v>-4662</v>
      </c>
      <c r="F18" s="393">
        <v>4252</v>
      </c>
      <c r="G18" s="393">
        <v>-226</v>
      </c>
      <c r="H18" s="393">
        <v>0</v>
      </c>
      <c r="I18" s="399" t="s">
        <v>570</v>
      </c>
      <c r="J18" s="44"/>
      <c r="O18" s="26"/>
    </row>
    <row r="19" spans="1:15" ht="15.75">
      <c r="A19" s="148" t="s">
        <v>208</v>
      </c>
      <c r="B19" s="116"/>
      <c r="C19" s="353" t="s">
        <v>106</v>
      </c>
      <c r="D19" s="197"/>
      <c r="E19" s="197"/>
      <c r="F19" s="393">
        <v>-1403</v>
      </c>
      <c r="G19" s="393">
        <v>-5446</v>
      </c>
      <c r="H19" s="393">
        <v>-43713.4</v>
      </c>
      <c r="I19" s="399" t="s">
        <v>591</v>
      </c>
      <c r="J19" s="44"/>
      <c r="O19" s="26"/>
    </row>
    <row r="20" spans="1:15" ht="15.75">
      <c r="A20" s="148"/>
      <c r="B20" s="116"/>
      <c r="C20" s="54"/>
      <c r="D20" s="348"/>
      <c r="E20" s="349"/>
      <c r="F20" s="349"/>
      <c r="G20" s="349"/>
      <c r="H20" s="350"/>
      <c r="I20" s="203"/>
      <c r="J20" s="44"/>
      <c r="O20" s="26"/>
    </row>
    <row r="21" spans="1:15" ht="15.75">
      <c r="A21" s="299" t="s">
        <v>490</v>
      </c>
      <c r="B21" s="373"/>
      <c r="C21" s="46" t="s">
        <v>176</v>
      </c>
      <c r="D21" s="194" t="s">
        <v>563</v>
      </c>
      <c r="E21" s="194" t="s">
        <v>563</v>
      </c>
      <c r="F21" s="194" t="s">
        <v>563</v>
      </c>
      <c r="G21" s="194" t="s">
        <v>563</v>
      </c>
      <c r="H21" s="194" t="s">
        <v>563</v>
      </c>
      <c r="I21" s="203"/>
      <c r="J21" s="44"/>
      <c r="O21" s="26"/>
    </row>
    <row r="22" spans="1:15" ht="15.75">
      <c r="A22" s="299" t="s">
        <v>491</v>
      </c>
      <c r="B22" s="79"/>
      <c r="C22" s="353" t="s">
        <v>105</v>
      </c>
      <c r="D22" s="197"/>
      <c r="E22" s="197"/>
      <c r="F22" s="197"/>
      <c r="G22" s="197"/>
      <c r="H22" s="197"/>
      <c r="I22" s="204"/>
      <c r="J22" s="44"/>
      <c r="O22" s="26"/>
    </row>
    <row r="23" spans="1:15" ht="15.75">
      <c r="A23" s="299" t="s">
        <v>492</v>
      </c>
      <c r="B23" s="79"/>
      <c r="C23" s="353" t="s">
        <v>106</v>
      </c>
      <c r="D23" s="197"/>
      <c r="E23" s="197"/>
      <c r="F23" s="197"/>
      <c r="G23" s="197"/>
      <c r="H23" s="197"/>
      <c r="I23" s="204"/>
      <c r="J23" s="44"/>
      <c r="O23" s="26"/>
    </row>
    <row r="24" spans="1:15" ht="15.75">
      <c r="A24" s="148"/>
      <c r="B24" s="116"/>
      <c r="C24" s="46"/>
      <c r="D24" s="348"/>
      <c r="E24" s="349"/>
      <c r="F24" s="349"/>
      <c r="G24" s="349"/>
      <c r="H24" s="350"/>
      <c r="I24" s="203"/>
      <c r="J24" s="44"/>
      <c r="O24" s="26"/>
    </row>
    <row r="25" spans="1:15" ht="15.75">
      <c r="A25" s="148" t="s">
        <v>209</v>
      </c>
      <c r="B25" s="116"/>
      <c r="C25" s="46" t="s">
        <v>71</v>
      </c>
      <c r="D25" s="391">
        <v>-62554</v>
      </c>
      <c r="E25" s="391">
        <v>20683</v>
      </c>
      <c r="F25" s="391">
        <v>-60682</v>
      </c>
      <c r="G25" s="391">
        <v>40310</v>
      </c>
      <c r="H25" s="391">
        <v>1011.700000000099</v>
      </c>
      <c r="I25" s="203"/>
      <c r="J25" s="44"/>
      <c r="O25" s="26"/>
    </row>
    <row r="26" spans="1:15" ht="15.75">
      <c r="A26" s="148"/>
      <c r="B26" s="116"/>
      <c r="C26" s="46"/>
      <c r="D26" s="348"/>
      <c r="E26" s="349"/>
      <c r="F26" s="349"/>
      <c r="G26" s="349"/>
      <c r="H26" s="350"/>
      <c r="I26" s="203"/>
      <c r="J26" s="44"/>
      <c r="O26" s="26"/>
    </row>
    <row r="27" spans="1:15" ht="15.75">
      <c r="A27" s="148" t="s">
        <v>210</v>
      </c>
      <c r="B27" s="116"/>
      <c r="C27" s="46" t="s">
        <v>66</v>
      </c>
      <c r="D27" s="391">
        <v>-54898</v>
      </c>
      <c r="E27" s="391">
        <v>50762</v>
      </c>
      <c r="F27" s="391">
        <v>20544</v>
      </c>
      <c r="G27" s="391">
        <v>-14310</v>
      </c>
      <c r="H27" s="391">
        <v>100818.08982694398</v>
      </c>
      <c r="I27" s="203"/>
      <c r="J27" s="44"/>
      <c r="O27" s="26"/>
    </row>
    <row r="28" spans="1:15" ht="15.75">
      <c r="A28" s="148" t="s">
        <v>211</v>
      </c>
      <c r="B28" s="116"/>
      <c r="C28" s="353" t="s">
        <v>105</v>
      </c>
      <c r="D28" s="393">
        <v>8118</v>
      </c>
      <c r="E28" s="393">
        <v>17787</v>
      </c>
      <c r="F28" s="393">
        <v>-3420</v>
      </c>
      <c r="G28" s="393">
        <v>-6067</v>
      </c>
      <c r="H28" s="393">
        <v>0</v>
      </c>
      <c r="I28" s="395" t="s">
        <v>594</v>
      </c>
      <c r="J28" s="44"/>
      <c r="O28" s="26"/>
    </row>
    <row r="29" spans="1:15" ht="15.75">
      <c r="A29" s="148"/>
      <c r="B29" s="116"/>
      <c r="C29" s="353"/>
      <c r="D29" s="393">
        <v>15484</v>
      </c>
      <c r="E29" s="393">
        <v>4253</v>
      </c>
      <c r="F29" s="393">
        <v>714</v>
      </c>
      <c r="G29" s="393">
        <v>-14192</v>
      </c>
      <c r="H29" s="393">
        <v>16100</v>
      </c>
      <c r="I29" s="395" t="s">
        <v>595</v>
      </c>
      <c r="J29" s="44"/>
      <c r="O29" s="26"/>
    </row>
    <row r="30" spans="1:15" ht="15.75">
      <c r="A30" s="148"/>
      <c r="B30" s="116"/>
      <c r="C30" s="353"/>
      <c r="D30" s="393">
        <v>-78200</v>
      </c>
      <c r="E30" s="393">
        <v>7300</v>
      </c>
      <c r="F30" s="393">
        <v>-10200</v>
      </c>
      <c r="G30" s="393">
        <v>32893</v>
      </c>
      <c r="H30" s="393">
        <v>12785</v>
      </c>
      <c r="I30" s="395" t="s">
        <v>598</v>
      </c>
      <c r="J30" s="44"/>
      <c r="O30" s="26"/>
    </row>
    <row r="31" spans="1:15" ht="15.75">
      <c r="A31" s="148"/>
      <c r="B31" s="116"/>
      <c r="C31" s="353"/>
      <c r="D31" s="393">
        <v>11779</v>
      </c>
      <c r="E31" s="393">
        <v>19792</v>
      </c>
      <c r="F31" s="393">
        <v>-2278</v>
      </c>
      <c r="G31" s="393">
        <v>6961</v>
      </c>
      <c r="H31" s="393">
        <v>7500</v>
      </c>
      <c r="I31" s="395" t="s">
        <v>596</v>
      </c>
      <c r="J31" s="44"/>
      <c r="O31" s="26"/>
    </row>
    <row r="32" spans="1:15" ht="15.75">
      <c r="A32" s="148" t="s">
        <v>212</v>
      </c>
      <c r="B32" s="116"/>
      <c r="C32" s="353" t="s">
        <v>106</v>
      </c>
      <c r="D32" s="393">
        <v>-12079</v>
      </c>
      <c r="E32" s="393">
        <v>1630</v>
      </c>
      <c r="F32" s="393">
        <v>35728</v>
      </c>
      <c r="G32" s="393">
        <v>-33905</v>
      </c>
      <c r="H32" s="393">
        <v>64433.08982694398</v>
      </c>
      <c r="I32" s="395" t="s">
        <v>597</v>
      </c>
      <c r="J32" s="44"/>
      <c r="O32" s="26"/>
    </row>
    <row r="33" spans="1:15" ht="15.75">
      <c r="A33" s="148" t="s">
        <v>213</v>
      </c>
      <c r="B33" s="116"/>
      <c r="C33" s="46" t="s">
        <v>65</v>
      </c>
      <c r="D33" s="391">
        <v>45130</v>
      </c>
      <c r="E33" s="391">
        <v>-43748</v>
      </c>
      <c r="F33" s="391">
        <v>137386</v>
      </c>
      <c r="G33" s="391">
        <v>-5624</v>
      </c>
      <c r="H33" s="391">
        <v>8942.6</v>
      </c>
      <c r="I33" s="203"/>
      <c r="J33" s="44"/>
      <c r="O33" s="26"/>
    </row>
    <row r="34" spans="1:15" ht="15.75">
      <c r="A34" s="148" t="s">
        <v>214</v>
      </c>
      <c r="B34" s="116"/>
      <c r="C34" s="353" t="s">
        <v>105</v>
      </c>
      <c r="D34" s="393">
        <v>-8158</v>
      </c>
      <c r="E34" s="393">
        <v>-14653</v>
      </c>
      <c r="F34" s="393">
        <v>50183</v>
      </c>
      <c r="G34" s="393">
        <v>9099</v>
      </c>
      <c r="H34" s="393">
        <v>-13746</v>
      </c>
      <c r="I34" s="399" t="s">
        <v>571</v>
      </c>
      <c r="J34" s="44"/>
      <c r="O34" s="26"/>
    </row>
    <row r="35" spans="1:15" ht="15.75">
      <c r="A35" s="148"/>
      <c r="B35" s="116"/>
      <c r="C35" s="353"/>
      <c r="D35" s="393">
        <v>9100</v>
      </c>
      <c r="E35" s="393">
        <v>21515</v>
      </c>
      <c r="F35" s="393">
        <v>8260</v>
      </c>
      <c r="G35" s="393">
        <v>740</v>
      </c>
      <c r="H35" s="393">
        <v>0</v>
      </c>
      <c r="I35" s="399" t="s">
        <v>572</v>
      </c>
      <c r="J35" s="44"/>
      <c r="O35" s="26"/>
    </row>
    <row r="36" spans="1:15" ht="15.75">
      <c r="A36" s="148"/>
      <c r="B36" s="116"/>
      <c r="C36" s="353"/>
      <c r="D36" s="393">
        <v>71298</v>
      </c>
      <c r="E36" s="393">
        <v>-58970</v>
      </c>
      <c r="F36" s="393">
        <v>32402</v>
      </c>
      <c r="G36" s="393">
        <v>-18546</v>
      </c>
      <c r="H36" s="393">
        <v>0</v>
      </c>
      <c r="I36" s="399" t="s">
        <v>573</v>
      </c>
      <c r="J36" s="44"/>
      <c r="O36" s="26"/>
    </row>
    <row r="37" spans="1:15" ht="15.75">
      <c r="A37" s="148"/>
      <c r="B37" s="116"/>
      <c r="C37" s="353"/>
      <c r="D37" s="393">
        <v>-3164</v>
      </c>
      <c r="E37" s="393">
        <v>4367</v>
      </c>
      <c r="F37" s="393">
        <v>22309</v>
      </c>
      <c r="G37" s="393">
        <v>12453</v>
      </c>
      <c r="H37" s="393">
        <v>26688.6</v>
      </c>
      <c r="I37" s="399" t="s">
        <v>574</v>
      </c>
      <c r="J37" s="44"/>
      <c r="O37" s="26"/>
    </row>
    <row r="38" spans="1:15" ht="15.75">
      <c r="A38" s="148" t="s">
        <v>215</v>
      </c>
      <c r="B38" s="116"/>
      <c r="C38" s="353" t="s">
        <v>106</v>
      </c>
      <c r="D38" s="393">
        <v>-34855</v>
      </c>
      <c r="E38" s="393">
        <v>-35835</v>
      </c>
      <c r="F38" s="393">
        <v>14731</v>
      </c>
      <c r="G38" s="393">
        <v>-12986</v>
      </c>
      <c r="H38" s="393">
        <v>-5000</v>
      </c>
      <c r="I38" s="399" t="s">
        <v>575</v>
      </c>
      <c r="J38" s="44"/>
      <c r="O38" s="26"/>
    </row>
    <row r="39" spans="2:15" ht="15.75">
      <c r="B39" s="116"/>
      <c r="C39" s="46"/>
      <c r="D39" s="413"/>
      <c r="E39" s="413"/>
      <c r="F39" s="413"/>
      <c r="G39" s="413"/>
      <c r="H39" s="341"/>
      <c r="I39" s="203"/>
      <c r="J39" s="44"/>
      <c r="O39" s="26"/>
    </row>
    <row r="40" spans="1:15" ht="15.75">
      <c r="A40" s="299" t="s">
        <v>558</v>
      </c>
      <c r="B40" s="116"/>
      <c r="C40" s="46" t="s">
        <v>123</v>
      </c>
      <c r="D40" s="394" t="s">
        <v>563</v>
      </c>
      <c r="E40" s="394" t="s">
        <v>563</v>
      </c>
      <c r="F40" s="394" t="s">
        <v>563</v>
      </c>
      <c r="G40" s="394" t="s">
        <v>563</v>
      </c>
      <c r="H40" s="394" t="s">
        <v>563</v>
      </c>
      <c r="I40" s="203"/>
      <c r="J40" s="44"/>
      <c r="O40" s="26"/>
    </row>
    <row r="41" spans="1:15" ht="15.75">
      <c r="A41" s="148" t="s">
        <v>223</v>
      </c>
      <c r="B41" s="116"/>
      <c r="C41" s="46" t="s">
        <v>502</v>
      </c>
      <c r="D41" s="391">
        <v>-166980</v>
      </c>
      <c r="E41" s="391">
        <v>-109352</v>
      </c>
      <c r="F41" s="391">
        <v>-48261</v>
      </c>
      <c r="G41" s="391">
        <v>1307</v>
      </c>
      <c r="H41" s="391">
        <v>-23534.061634739217</v>
      </c>
      <c r="I41" s="203"/>
      <c r="J41" s="44"/>
      <c r="O41" s="26"/>
    </row>
    <row r="42" spans="1:15" ht="15.75">
      <c r="A42" s="148" t="s">
        <v>224</v>
      </c>
      <c r="B42" s="116"/>
      <c r="C42" s="353" t="s">
        <v>105</v>
      </c>
      <c r="D42" s="393">
        <v>39652</v>
      </c>
      <c r="E42" s="393">
        <v>60197</v>
      </c>
      <c r="F42" s="393">
        <v>65970</v>
      </c>
      <c r="G42" s="393">
        <v>31954</v>
      </c>
      <c r="H42" s="393">
        <v>-24435.199999999895</v>
      </c>
      <c r="I42" s="395" t="s">
        <v>576</v>
      </c>
      <c r="J42" s="44"/>
      <c r="O42" s="26"/>
    </row>
    <row r="43" spans="1:15" ht="15.75">
      <c r="A43" s="148"/>
      <c r="B43" s="116"/>
      <c r="C43" s="353"/>
      <c r="D43" s="393">
        <v>-206276</v>
      </c>
      <c r="E43" s="393">
        <v>-166150</v>
      </c>
      <c r="F43" s="393">
        <v>-120029</v>
      </c>
      <c r="G43" s="393">
        <v>-24180</v>
      </c>
      <c r="H43" s="393">
        <v>901.100365260679</v>
      </c>
      <c r="I43" s="395" t="s">
        <v>577</v>
      </c>
      <c r="J43" s="44"/>
      <c r="O43" s="26"/>
    </row>
    <row r="44" spans="1:15" ht="15.75">
      <c r="A44" s="148" t="s">
        <v>225</v>
      </c>
      <c r="B44" s="116"/>
      <c r="C44" s="353" t="s">
        <v>106</v>
      </c>
      <c r="D44" s="393">
        <v>-356</v>
      </c>
      <c r="E44" s="393">
        <v>-3399</v>
      </c>
      <c r="F44" s="393">
        <v>5798</v>
      </c>
      <c r="G44" s="393">
        <v>-6467</v>
      </c>
      <c r="H44" s="393">
        <v>0.03800000000046566</v>
      </c>
      <c r="I44" s="395" t="s">
        <v>578</v>
      </c>
      <c r="J44" s="44"/>
      <c r="O44" s="26"/>
    </row>
    <row r="45" spans="1:15" ht="15.75">
      <c r="A45" s="148"/>
      <c r="B45" s="116"/>
      <c r="C45" s="54"/>
      <c r="D45" s="238"/>
      <c r="E45" s="351"/>
      <c r="F45" s="351"/>
      <c r="G45" s="351"/>
      <c r="H45" s="352"/>
      <c r="I45" s="203"/>
      <c r="J45" s="44"/>
      <c r="O45" s="26"/>
    </row>
    <row r="46" spans="1:15" ht="15.75">
      <c r="A46" s="148" t="s">
        <v>216</v>
      </c>
      <c r="B46" s="116"/>
      <c r="C46" s="46" t="s">
        <v>67</v>
      </c>
      <c r="D46" s="391">
        <v>-422181</v>
      </c>
      <c r="E46" s="391">
        <v>-371276</v>
      </c>
      <c r="F46" s="391">
        <v>-138639</v>
      </c>
      <c r="G46" s="391">
        <v>-109335</v>
      </c>
      <c r="H46" s="391">
        <v>-76605.661384266</v>
      </c>
      <c r="I46" s="203"/>
      <c r="J46" s="44"/>
      <c r="O46" s="26"/>
    </row>
    <row r="47" spans="1:15" ht="15.75">
      <c r="A47" s="148" t="s">
        <v>217</v>
      </c>
      <c r="B47" s="190"/>
      <c r="C47" s="353" t="s">
        <v>105</v>
      </c>
      <c r="D47" s="393">
        <v>-423903</v>
      </c>
      <c r="E47" s="393">
        <v>-468806</v>
      </c>
      <c r="F47" s="393">
        <v>-130793</v>
      </c>
      <c r="G47" s="393"/>
      <c r="H47" s="393">
        <v>-67360.1</v>
      </c>
      <c r="I47" s="395" t="s">
        <v>564</v>
      </c>
      <c r="J47" s="44"/>
      <c r="O47" s="26"/>
    </row>
    <row r="48" spans="1:15" ht="15.75">
      <c r="A48" s="148" t="s">
        <v>218</v>
      </c>
      <c r="B48" s="190"/>
      <c r="C48" s="353" t="s">
        <v>106</v>
      </c>
      <c r="D48" s="393"/>
      <c r="E48" s="393">
        <v>-17799</v>
      </c>
      <c r="F48" s="393"/>
      <c r="G48" s="197"/>
      <c r="H48" s="197"/>
      <c r="I48" s="395" t="s">
        <v>565</v>
      </c>
      <c r="J48" s="44"/>
      <c r="O48" s="26"/>
    </row>
    <row r="49" spans="1:15" ht="15.75">
      <c r="A49" s="148" t="s">
        <v>219</v>
      </c>
      <c r="B49" s="190"/>
      <c r="C49" s="353" t="s">
        <v>107</v>
      </c>
      <c r="D49" s="393"/>
      <c r="E49" s="393">
        <v>268696</v>
      </c>
      <c r="F49" s="393">
        <v>67790</v>
      </c>
      <c r="G49" s="197"/>
      <c r="H49" s="197"/>
      <c r="I49" s="395" t="s">
        <v>566</v>
      </c>
      <c r="J49" s="44"/>
      <c r="O49" s="26"/>
    </row>
    <row r="50" spans="1:15" ht="15.75">
      <c r="A50" s="148" t="s">
        <v>220</v>
      </c>
      <c r="B50" s="190"/>
      <c r="C50" s="353" t="s">
        <v>108</v>
      </c>
      <c r="D50" s="393">
        <v>1722</v>
      </c>
      <c r="E50" s="393"/>
      <c r="F50" s="396"/>
      <c r="G50" s="197"/>
      <c r="H50" s="197"/>
      <c r="I50" s="395" t="s">
        <v>567</v>
      </c>
      <c r="J50" s="44"/>
      <c r="O50" s="26"/>
    </row>
    <row r="51" spans="1:15" ht="15.75">
      <c r="A51" s="148"/>
      <c r="B51" s="190"/>
      <c r="C51" s="353"/>
      <c r="D51" s="393"/>
      <c r="E51" s="393">
        <v>-46060</v>
      </c>
      <c r="F51" s="197"/>
      <c r="G51" s="197"/>
      <c r="H51" s="396">
        <v>-4117.599213246165</v>
      </c>
      <c r="I51" s="395" t="s">
        <v>592</v>
      </c>
      <c r="J51" s="44"/>
      <c r="O51" s="26"/>
    </row>
    <row r="52" spans="1:15" ht="15.75">
      <c r="A52" s="148"/>
      <c r="B52" s="190"/>
      <c r="C52" s="353"/>
      <c r="D52" s="397"/>
      <c r="E52" s="397">
        <v>-101925</v>
      </c>
      <c r="F52" s="397">
        <v>-74023</v>
      </c>
      <c r="G52" s="393">
        <v>-6835</v>
      </c>
      <c r="H52" s="393">
        <v>-5127.96217101983</v>
      </c>
      <c r="I52" s="395" t="s">
        <v>568</v>
      </c>
      <c r="J52" s="44"/>
      <c r="O52" s="26"/>
    </row>
    <row r="53" spans="1:15" ht="15.75">
      <c r="A53" s="148" t="s">
        <v>221</v>
      </c>
      <c r="B53" s="190"/>
      <c r="C53" s="353" t="s">
        <v>109</v>
      </c>
      <c r="D53" s="393"/>
      <c r="E53" s="398">
        <v>-5382</v>
      </c>
      <c r="F53" s="396">
        <v>-1613</v>
      </c>
      <c r="G53" s="197"/>
      <c r="H53" s="197"/>
      <c r="I53" s="395" t="s">
        <v>569</v>
      </c>
      <c r="J53" s="44"/>
      <c r="O53" s="26"/>
    </row>
    <row r="54" spans="1:15" ht="15.75">
      <c r="A54" s="148"/>
      <c r="B54" s="190"/>
      <c r="C54" s="353"/>
      <c r="D54" s="393"/>
      <c r="E54" s="398"/>
      <c r="F54" s="396"/>
      <c r="G54" s="393">
        <v>-102500</v>
      </c>
      <c r="H54" s="393"/>
      <c r="I54" s="395" t="s">
        <v>584</v>
      </c>
      <c r="J54" s="44"/>
      <c r="O54" s="26"/>
    </row>
    <row r="55" spans="1:15" ht="15.75">
      <c r="A55" s="148"/>
      <c r="B55" s="190"/>
      <c r="C55" s="353"/>
      <c r="D55" s="393"/>
      <c r="E55" s="398"/>
      <c r="F55" s="396"/>
      <c r="G55" s="393"/>
      <c r="H55" s="393"/>
      <c r="I55" s="395"/>
      <c r="J55" s="44"/>
      <c r="O55" s="26"/>
    </row>
    <row r="56" spans="1:15" ht="16.5" thickBot="1">
      <c r="A56" s="135"/>
      <c r="B56" s="190"/>
      <c r="C56" s="46"/>
      <c r="D56" s="348"/>
      <c r="E56" s="349"/>
      <c r="F56" s="349"/>
      <c r="G56" s="349"/>
      <c r="H56" s="350"/>
      <c r="I56" s="203"/>
      <c r="J56" s="44"/>
      <c r="O56" s="26"/>
    </row>
    <row r="57" spans="1:15" ht="17.25" thickBot="1" thickTop="1">
      <c r="A57" s="148" t="s">
        <v>222</v>
      </c>
      <c r="B57" s="190"/>
      <c r="C57" s="151" t="s">
        <v>60</v>
      </c>
      <c r="D57" s="389">
        <f>D8+D11+D21+D25+D27+D33+D41+D46</f>
        <v>-1586040</v>
      </c>
      <c r="E57" s="389">
        <f>E8+E11+E21+E25+E27+E33+E41+E46</f>
        <v>-2403854</v>
      </c>
      <c r="F57" s="389">
        <f>F8+F11+F21+F25+F27+F33+F41+F46</f>
        <v>-1424570</v>
      </c>
      <c r="G57" s="389">
        <f>G8+G11+G21+G25+G27+G33+G41+G46</f>
        <v>-963809</v>
      </c>
      <c r="H57" s="389">
        <f>H8+H11+H21+H25+H27+H33+H41+H46</f>
        <v>-812738.2324918162</v>
      </c>
      <c r="I57" s="205"/>
      <c r="J57" s="42"/>
      <c r="O57" s="26"/>
    </row>
    <row r="58" spans="1:11" ht="16.5" thickTop="1">
      <c r="A58" s="132"/>
      <c r="B58" s="190"/>
      <c r="C58" s="68" t="s">
        <v>43</v>
      </c>
      <c r="D58" s="40"/>
      <c r="E58" s="40"/>
      <c r="F58" s="40"/>
      <c r="G58" s="49"/>
      <c r="H58" s="40"/>
      <c r="I58" s="40"/>
      <c r="J58" s="44"/>
      <c r="K58" s="26"/>
    </row>
    <row r="59" spans="1:11" ht="9" customHeight="1">
      <c r="A59" s="132"/>
      <c r="B59" s="190"/>
      <c r="C59" s="69"/>
      <c r="D59" s="40"/>
      <c r="E59" s="40"/>
      <c r="F59" s="40"/>
      <c r="G59" s="40"/>
      <c r="H59" s="40"/>
      <c r="I59" s="40"/>
      <c r="J59" s="44"/>
      <c r="K59" s="26"/>
    </row>
    <row r="60" spans="1:11" s="266" customFormat="1" ht="15.75">
      <c r="A60" s="132"/>
      <c r="B60" s="280"/>
      <c r="C60" s="225" t="s">
        <v>141</v>
      </c>
      <c r="E60" s="40"/>
      <c r="F60" s="40"/>
      <c r="G60" s="40"/>
      <c r="H60" s="40"/>
      <c r="I60" s="40"/>
      <c r="J60" s="44"/>
      <c r="K60" s="26"/>
    </row>
    <row r="61" spans="1:11" ht="15.75">
      <c r="A61" s="132"/>
      <c r="B61" s="190"/>
      <c r="C61" s="65" t="s">
        <v>144</v>
      </c>
      <c r="D61" s="40"/>
      <c r="E61" s="40"/>
      <c r="F61" s="40"/>
      <c r="G61" s="40"/>
      <c r="H61" s="40"/>
      <c r="I61" s="40"/>
      <c r="J61" s="44"/>
      <c r="K61" s="26"/>
    </row>
    <row r="62" spans="1:12" ht="12" customHeight="1" thickBot="1">
      <c r="A62" s="141"/>
      <c r="B62" s="191"/>
      <c r="C62" s="70"/>
      <c r="D62" s="51"/>
      <c r="E62" s="51"/>
      <c r="F62" s="51"/>
      <c r="G62" s="51"/>
      <c r="H62" s="51"/>
      <c r="I62" s="51"/>
      <c r="J62" s="52"/>
      <c r="L62" s="26"/>
    </row>
    <row r="63" ht="16.5" thickTop="1">
      <c r="D63" s="307"/>
    </row>
    <row r="64" ht="15">
      <c r="C64" s="347"/>
    </row>
    <row r="65" spans="1:10" ht="30" customHeight="1">
      <c r="A65" s="187"/>
      <c r="B65" s="286" t="s">
        <v>194</v>
      </c>
      <c r="C65" s="303"/>
      <c r="D65" s="417" t="str">
        <f>IF(COUNTA(D8:H8,D11:H17,D21:H21,D25:H25,D27:H27,D33:H33,D40:H41,D46:H46,D57:H57)/80*100=100,"OK - Table 2A is fully completed","WARNING - Table 2A is not fully completed, please fill in figure, L, M or 0")</f>
        <v>OK - Table 2A is fully completed</v>
      </c>
      <c r="E65" s="417"/>
      <c r="F65" s="417"/>
      <c r="G65" s="417"/>
      <c r="H65" s="417"/>
      <c r="I65" s="304"/>
      <c r="J65" s="288"/>
    </row>
    <row r="66" spans="1:10" ht="15">
      <c r="A66" s="187"/>
      <c r="B66" s="289" t="s">
        <v>195</v>
      </c>
      <c r="C66" s="143"/>
      <c r="D66" s="55"/>
      <c r="E66" s="55"/>
      <c r="F66" s="55"/>
      <c r="G66" s="55"/>
      <c r="H66" s="55"/>
      <c r="I66" s="55"/>
      <c r="J66" s="290"/>
    </row>
    <row r="67" spans="1:10" ht="23.25">
      <c r="A67" s="187"/>
      <c r="B67" s="305"/>
      <c r="C67" s="306" t="s">
        <v>508</v>
      </c>
      <c r="D67" s="307">
        <f>IF(D57="M",0,D57)-IF(D8="M",0,D8)-IF(D11="M",0,D11)-IF(D21="M",0,D21)-IF(D25="M",0,D25)-IF(D27="M",0,D27)-IF(D33="M",0,D33)-IF(D40="M",0,D40)-IF(D41="M",0,D41)-IF(D46="M",0,D46)</f>
        <v>0</v>
      </c>
      <c r="E67" s="307">
        <f>IF(E57="M",0,E57)-IF(E8="M",0,E8)-IF(E11="M",0,E11)-IF(E21="M",0,E21)-IF(E25="M",0,E25)-IF(E27="M",0,E27)-IF(E33="M",0,E33)-IF(E40="M",0,E40)-IF(E41="M",0,E41)-IF(E46="M",0,E46)</f>
        <v>0</v>
      </c>
      <c r="F67" s="307">
        <f>IF(F57="M",0,F57)-IF(F8="M",0,F8)-IF(F11="M",0,F11)-IF(F21="M",0,F21)-IF(F25="M",0,F25)-IF(F27="M",0,F27)-IF(F33="M",0,F33)-IF(F40="M",0,F40)-IF(F41="M",0,F41)-IF(F46="M",0,F46)</f>
        <v>0</v>
      </c>
      <c r="G67" s="307">
        <f>IF(G57="M",0,G57)-IF(G8="M",0,G8)-IF(G11="M",0,G11)-IF(G21="M",0,G21)-IF(G25="M",0,G25)-IF(G27="M",0,G27)-IF(G33="M",0,G33)-IF(G40="M",0,G40)-IF(G41="M",0,G41)-IF(G46="M",0,G46)</f>
        <v>0</v>
      </c>
      <c r="H67" s="307">
        <f>IF(H57="M",0,H57)-IF(H8="M",0,H8)-IF(H11="M",0,H11)-IF(H21="M",0,H21)-IF(H25="M",0,H25)-IF(H27="M",0,H27)-IF(H33="M",0,H33)-IF(H40="M",0,H40)-IF(H41="M",0,H41)-IF(H46="M",0,H46)</f>
        <v>0</v>
      </c>
      <c r="I67" s="55"/>
      <c r="J67" s="290"/>
    </row>
    <row r="68" spans="1:10" ht="15.75">
      <c r="A68" s="187"/>
      <c r="B68" s="305"/>
      <c r="C68" s="306" t="s">
        <v>468</v>
      </c>
      <c r="D68" s="307">
        <f>IF(D11="M",0,D11)-IF(D12="M",0,D12)-IF(D13="M",0,D13)-IF(D14="M",0,D14)-IF(D15="M",0,D15)-IF(D16="M",0,D16)</f>
        <v>0</v>
      </c>
      <c r="E68" s="307">
        <f>IF(E11="M",0,E11)-IF(E12="M",0,E12)-IF(E13="M",0,E13)-IF(E14="M",0,E14)-IF(E15="M",0,E15)-IF(E16="M",0,E16)</f>
        <v>0</v>
      </c>
      <c r="F68" s="307">
        <f>IF(F11="M",0,F11)-IF(F12="M",0,F12)-IF(F13="M",0,F13)-IF(F14="M",0,F14)-IF(F15="M",0,F15)-IF(F16="M",0,F16)</f>
        <v>0</v>
      </c>
      <c r="G68" s="307">
        <f>IF(G11="M",0,G11)-IF(G12="M",0,G12)-IF(G13="M",0,G13)-IF(G14="M",0,G14)-IF(G15="M",0,G15)-IF(G16="M",0,G16)</f>
        <v>0</v>
      </c>
      <c r="H68" s="307">
        <f>IF(H11="M",0,H11)-IF(H12="M",0,H12)-IF(H13="M",0,H13)-IF(H14="M",0,H14)-IF(H15="M",0,H15)-IF(H16="M",0,H16)</f>
        <v>0</v>
      </c>
      <c r="I68" s="55"/>
      <c r="J68" s="290"/>
    </row>
    <row r="69" spans="1:10" ht="15.75">
      <c r="A69" s="187"/>
      <c r="B69" s="305"/>
      <c r="C69" s="306" t="s">
        <v>469</v>
      </c>
      <c r="D69" s="307">
        <f>D46-SUM(D47:D56)</f>
        <v>0</v>
      </c>
      <c r="E69" s="307">
        <f>E46-SUM(E47:E56)</f>
        <v>0</v>
      </c>
      <c r="F69" s="307">
        <f>F46-SUM(F47:F56)</f>
        <v>0</v>
      </c>
      <c r="G69" s="307">
        <f>G46-SUM(G47:G56)</f>
        <v>0</v>
      </c>
      <c r="H69" s="307">
        <f>H46-SUM(H47:H56)</f>
        <v>0</v>
      </c>
      <c r="I69" s="55"/>
      <c r="J69" s="290"/>
    </row>
    <row r="70" spans="1:10" ht="15.75">
      <c r="A70" s="53"/>
      <c r="B70" s="308" t="s">
        <v>470</v>
      </c>
      <c r="C70" s="306"/>
      <c r="D70" s="293"/>
      <c r="E70" s="293"/>
      <c r="F70" s="293"/>
      <c r="G70" s="293"/>
      <c r="H70" s="293"/>
      <c r="I70" s="55"/>
      <c r="J70" s="290"/>
    </row>
    <row r="71" spans="1:10" ht="15.75">
      <c r="A71" s="53"/>
      <c r="B71" s="309"/>
      <c r="C71" s="310" t="s">
        <v>471</v>
      </c>
      <c r="D71" s="298">
        <f>IF('Table 1'!E11="M",0,'Table 1'!E11)-IF('Table 2A'!D57="M",0,'Table 2A'!D57)</f>
        <v>0</v>
      </c>
      <c r="E71" s="298">
        <f>IF('Table 1'!F11="M",0,'Table 1'!F11)-IF('Table 2A'!E57="M",0,'Table 2A'!E57)</f>
        <v>0</v>
      </c>
      <c r="F71" s="298">
        <f>IF('Table 1'!G11="M",0,'Table 1'!G11)-IF('Table 2A'!F57="M",0,'Table 2A'!F57)</f>
        <v>0</v>
      </c>
      <c r="G71" s="298">
        <f>IF('Table 1'!H11="M",0,'Table 1'!H11)-IF('Table 2A'!G57="M",0,'Table 2A'!G57)</f>
        <v>0</v>
      </c>
      <c r="H71" s="298">
        <f>IF('Table 1'!I11="M",0,'Table 1'!I11)-IF('Table 2A'!H57="M",0,'Table 2A'!H57)</f>
        <v>0</v>
      </c>
      <c r="I71" s="311"/>
      <c r="J71" s="312"/>
    </row>
    <row r="72" ht="15">
      <c r="A72" s="53"/>
    </row>
    <row r="73" ht="15">
      <c r="A73" s="53"/>
    </row>
  </sheetData>
  <sheetProtection password="CC00" sheet="1" objects="1" scenarios="1" insertRows="0"/>
  <mergeCells count="1">
    <mergeCell ref="D65:H65"/>
  </mergeCells>
  <conditionalFormatting sqref="D65:H65">
    <cfRule type="expression" priority="1" dxfId="2" stopIfTrue="1">
      <formula>COUNTA(D8:H8,D11:H17,D21:H21,D25:H25,D27:H27,D33:H33,D40:H41,D46:H46,D57:H57)/80*100&lt;&gt;100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56"/>
  <sheetViews>
    <sheetView showGridLines="0" defaultGridColor="0" zoomScale="80" zoomScaleNormal="80" colorId="22" workbookViewId="0" topLeftCell="B1">
      <selection activeCell="H40" sqref="H40"/>
    </sheetView>
  </sheetViews>
  <sheetFormatPr defaultColWidth="9.77734375" defaultRowHeight="15"/>
  <cols>
    <col min="1" max="1" width="20.88671875" style="40" hidden="1" customWidth="1"/>
    <col min="2" max="2" width="3.77734375" style="25" customWidth="1"/>
    <col min="3" max="3" width="60.3359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499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34"/>
      <c r="O4" s="26"/>
    </row>
    <row r="5" spans="1:15" ht="15.75">
      <c r="A5" s="148"/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34"/>
      <c r="O5" s="26"/>
    </row>
    <row r="6" spans="1:15" ht="15.75">
      <c r="A6" s="148"/>
      <c r="B6" s="79"/>
      <c r="C6" s="65" t="str">
        <f>'Cover page'!E14</f>
        <v>Date: 19/10/2009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41"/>
      <c r="J7" s="34"/>
      <c r="O7" s="26"/>
    </row>
    <row r="8" spans="1:15" ht="17.25" thickBot="1" thickTop="1">
      <c r="A8" s="148" t="s">
        <v>226</v>
      </c>
      <c r="B8" s="79"/>
      <c r="C8" s="181" t="s">
        <v>68</v>
      </c>
      <c r="D8" s="389" t="s">
        <v>563</v>
      </c>
      <c r="E8" s="389" t="s">
        <v>563</v>
      </c>
      <c r="F8" s="389" t="s">
        <v>563</v>
      </c>
      <c r="G8" s="389" t="s">
        <v>563</v>
      </c>
      <c r="H8" s="323"/>
      <c r="I8" s="226"/>
      <c r="J8" s="42"/>
      <c r="O8" s="26"/>
    </row>
    <row r="9" spans="1:15" ht="16.5" thickTop="1">
      <c r="A9" s="148"/>
      <c r="B9" s="79"/>
      <c r="C9" s="67" t="s">
        <v>132</v>
      </c>
      <c r="D9" s="411" t="s">
        <v>563</v>
      </c>
      <c r="E9" s="411" t="s">
        <v>563</v>
      </c>
      <c r="F9" s="411" t="s">
        <v>563</v>
      </c>
      <c r="G9" s="411" t="s">
        <v>563</v>
      </c>
      <c r="H9" s="254"/>
      <c r="I9" s="240"/>
      <c r="J9" s="44"/>
      <c r="O9" s="26"/>
    </row>
    <row r="10" spans="1:15" ht="11.25" customHeight="1">
      <c r="A10" s="148"/>
      <c r="B10" s="79"/>
      <c r="C10" s="67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227</v>
      </c>
      <c r="B11" s="182"/>
      <c r="C11" s="46" t="s">
        <v>143</v>
      </c>
      <c r="D11" s="390" t="s">
        <v>563</v>
      </c>
      <c r="E11" s="390" t="s">
        <v>563</v>
      </c>
      <c r="F11" s="390" t="s">
        <v>563</v>
      </c>
      <c r="G11" s="390" t="s">
        <v>563</v>
      </c>
      <c r="H11" s="238"/>
      <c r="I11" s="242"/>
      <c r="J11" s="44"/>
      <c r="O11" s="26"/>
    </row>
    <row r="12" spans="1:15" ht="15.75">
      <c r="A12" s="148" t="s">
        <v>228</v>
      </c>
      <c r="B12" s="79"/>
      <c r="C12" s="46" t="s">
        <v>73</v>
      </c>
      <c r="D12" s="390" t="s">
        <v>563</v>
      </c>
      <c r="E12" s="390" t="s">
        <v>563</v>
      </c>
      <c r="F12" s="390" t="s">
        <v>563</v>
      </c>
      <c r="G12" s="390" t="s">
        <v>563</v>
      </c>
      <c r="H12" s="236"/>
      <c r="I12" s="203"/>
      <c r="J12" s="44"/>
      <c r="O12" s="26"/>
    </row>
    <row r="13" spans="1:15" ht="15.75">
      <c r="A13" s="148" t="s">
        <v>229</v>
      </c>
      <c r="B13" s="79"/>
      <c r="C13" s="46" t="s">
        <v>74</v>
      </c>
      <c r="D13" s="390" t="s">
        <v>563</v>
      </c>
      <c r="E13" s="390" t="s">
        <v>563</v>
      </c>
      <c r="F13" s="390" t="s">
        <v>563</v>
      </c>
      <c r="G13" s="390" t="s">
        <v>563</v>
      </c>
      <c r="H13" s="236"/>
      <c r="I13" s="203"/>
      <c r="J13" s="44"/>
      <c r="O13" s="26"/>
    </row>
    <row r="14" spans="1:15" ht="15.75">
      <c r="A14" s="148" t="s">
        <v>230</v>
      </c>
      <c r="B14" s="79"/>
      <c r="C14" s="46" t="s">
        <v>42</v>
      </c>
      <c r="D14" s="390" t="s">
        <v>563</v>
      </c>
      <c r="E14" s="390" t="s">
        <v>563</v>
      </c>
      <c r="F14" s="390" t="s">
        <v>563</v>
      </c>
      <c r="G14" s="390" t="s">
        <v>563</v>
      </c>
      <c r="H14" s="236"/>
      <c r="I14" s="203"/>
      <c r="J14" s="44"/>
      <c r="O14" s="26"/>
    </row>
    <row r="15" spans="1:15" ht="15.75">
      <c r="A15" s="299" t="s">
        <v>424</v>
      </c>
      <c r="B15" s="79"/>
      <c r="C15" s="183" t="s">
        <v>138</v>
      </c>
      <c r="D15" s="390" t="s">
        <v>563</v>
      </c>
      <c r="E15" s="390" t="s">
        <v>563</v>
      </c>
      <c r="F15" s="390" t="s">
        <v>563</v>
      </c>
      <c r="G15" s="390" t="s">
        <v>563</v>
      </c>
      <c r="H15" s="236"/>
      <c r="I15" s="203"/>
      <c r="J15" s="44"/>
      <c r="O15" s="26"/>
    </row>
    <row r="16" spans="1:15" ht="15.75">
      <c r="A16" s="148" t="s">
        <v>231</v>
      </c>
      <c r="B16" s="79"/>
      <c r="C16" s="353" t="s">
        <v>105</v>
      </c>
      <c r="D16" s="197"/>
      <c r="E16" s="197"/>
      <c r="F16" s="197"/>
      <c r="G16" s="197"/>
      <c r="H16" s="236"/>
      <c r="I16" s="204"/>
      <c r="J16" s="44"/>
      <c r="O16" s="26"/>
    </row>
    <row r="17" spans="1:15" ht="15.75">
      <c r="A17" s="148" t="s">
        <v>232</v>
      </c>
      <c r="B17" s="79"/>
      <c r="C17" s="353" t="s">
        <v>106</v>
      </c>
      <c r="D17" s="197"/>
      <c r="E17" s="197"/>
      <c r="F17" s="197"/>
      <c r="G17" s="197"/>
      <c r="H17" s="236"/>
      <c r="I17" s="204"/>
      <c r="J17" s="44"/>
      <c r="O17" s="26"/>
    </row>
    <row r="18" spans="1:15" ht="15.75">
      <c r="A18" s="148"/>
      <c r="B18" s="79"/>
      <c r="C18" s="54"/>
      <c r="D18" s="348"/>
      <c r="E18" s="349"/>
      <c r="F18" s="349"/>
      <c r="G18" s="349"/>
      <c r="H18" s="352"/>
      <c r="I18" s="203"/>
      <c r="J18" s="44"/>
      <c r="O18" s="26"/>
    </row>
    <row r="19" spans="1:15" ht="15.75">
      <c r="A19" s="148" t="s">
        <v>233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236"/>
      <c r="I19" s="203"/>
      <c r="J19" s="44"/>
      <c r="O19" s="26"/>
    </row>
    <row r="20" spans="1:15" ht="15.75">
      <c r="A20" s="148" t="s">
        <v>234</v>
      </c>
      <c r="B20" s="79"/>
      <c r="C20" s="353" t="s">
        <v>105</v>
      </c>
      <c r="D20" s="197"/>
      <c r="E20" s="197"/>
      <c r="F20" s="197"/>
      <c r="G20" s="197"/>
      <c r="H20" s="236"/>
      <c r="I20" s="204"/>
      <c r="J20" s="44"/>
      <c r="O20" s="26"/>
    </row>
    <row r="21" spans="1:15" ht="15.75">
      <c r="A21" s="148" t="s">
        <v>235</v>
      </c>
      <c r="B21" s="79"/>
      <c r="C21" s="353" t="s">
        <v>106</v>
      </c>
      <c r="D21" s="197"/>
      <c r="E21" s="197"/>
      <c r="F21" s="197"/>
      <c r="G21" s="197"/>
      <c r="H21" s="236"/>
      <c r="I21" s="204"/>
      <c r="J21" s="44"/>
      <c r="O21" s="26"/>
    </row>
    <row r="22" spans="1:15" ht="15.75">
      <c r="A22" s="86"/>
      <c r="B22" s="79"/>
      <c r="C22" s="46"/>
      <c r="D22" s="348"/>
      <c r="E22" s="349"/>
      <c r="F22" s="349"/>
      <c r="G22" s="349"/>
      <c r="H22" s="352"/>
      <c r="I22" s="203"/>
      <c r="J22" s="44"/>
      <c r="O22" s="26"/>
    </row>
    <row r="23" spans="1:15" ht="15.75">
      <c r="A23" s="148" t="s">
        <v>236</v>
      </c>
      <c r="B23" s="182"/>
      <c r="C23" s="46" t="s">
        <v>71</v>
      </c>
      <c r="D23" s="194" t="s">
        <v>563</v>
      </c>
      <c r="E23" s="194" t="s">
        <v>563</v>
      </c>
      <c r="F23" s="194" t="s">
        <v>563</v>
      </c>
      <c r="G23" s="194" t="s">
        <v>563</v>
      </c>
      <c r="H23" s="236"/>
      <c r="I23" s="203"/>
      <c r="J23" s="44"/>
      <c r="O23" s="26"/>
    </row>
    <row r="24" spans="1:15" ht="15.75">
      <c r="A24" s="148"/>
      <c r="B24" s="79"/>
      <c r="C24" s="46"/>
      <c r="D24" s="348"/>
      <c r="E24" s="349"/>
      <c r="F24" s="349"/>
      <c r="G24" s="349"/>
      <c r="H24" s="352"/>
      <c r="I24" s="203"/>
      <c r="J24" s="44"/>
      <c r="O24" s="26"/>
    </row>
    <row r="25" spans="1:15" ht="15.75">
      <c r="A25" s="148" t="s">
        <v>237</v>
      </c>
      <c r="B25" s="182"/>
      <c r="C25" s="46" t="s">
        <v>66</v>
      </c>
      <c r="D25" s="194" t="s">
        <v>563</v>
      </c>
      <c r="E25" s="194" t="s">
        <v>563</v>
      </c>
      <c r="F25" s="194" t="s">
        <v>563</v>
      </c>
      <c r="G25" s="194" t="s">
        <v>563</v>
      </c>
      <c r="H25" s="236"/>
      <c r="I25" s="203"/>
      <c r="J25" s="44"/>
      <c r="O25" s="26"/>
    </row>
    <row r="26" spans="1:15" ht="15.75">
      <c r="A26" s="148" t="s">
        <v>238</v>
      </c>
      <c r="B26" s="182"/>
      <c r="C26" s="353" t="s">
        <v>105</v>
      </c>
      <c r="D26" s="393"/>
      <c r="E26" s="393"/>
      <c r="F26" s="393"/>
      <c r="G26" s="197"/>
      <c r="H26" s="236"/>
      <c r="I26" s="399"/>
      <c r="J26" s="44"/>
      <c r="O26" s="26"/>
    </row>
    <row r="27" spans="1:15" ht="15.75">
      <c r="A27" s="148" t="s">
        <v>239</v>
      </c>
      <c r="B27" s="182"/>
      <c r="C27" s="353" t="s">
        <v>106</v>
      </c>
      <c r="D27" s="398"/>
      <c r="E27" s="398"/>
      <c r="F27" s="393"/>
      <c r="G27" s="198"/>
      <c r="H27" s="236"/>
      <c r="I27" s="395"/>
      <c r="J27" s="44"/>
      <c r="O27" s="26"/>
    </row>
    <row r="28" spans="1:15" ht="15.75">
      <c r="A28" s="148" t="s">
        <v>240</v>
      </c>
      <c r="B28" s="182"/>
      <c r="C28" s="46" t="s">
        <v>65</v>
      </c>
      <c r="D28" s="194" t="s">
        <v>563</v>
      </c>
      <c r="E28" s="194" t="s">
        <v>563</v>
      </c>
      <c r="F28" s="194" t="s">
        <v>563</v>
      </c>
      <c r="G28" s="194" t="s">
        <v>563</v>
      </c>
      <c r="H28" s="236"/>
      <c r="I28" s="401"/>
      <c r="J28" s="44"/>
      <c r="O28" s="26"/>
    </row>
    <row r="29" spans="1:15" ht="15.75">
      <c r="A29" s="148" t="s">
        <v>241</v>
      </c>
      <c r="B29" s="182"/>
      <c r="C29" s="353" t="s">
        <v>105</v>
      </c>
      <c r="D29" s="393"/>
      <c r="E29" s="393"/>
      <c r="F29" s="393"/>
      <c r="G29" s="197"/>
      <c r="H29" s="236"/>
      <c r="I29" s="399"/>
      <c r="J29" s="44"/>
      <c r="O29" s="26"/>
    </row>
    <row r="30" spans="1:15" ht="15.75">
      <c r="A30" s="148" t="s">
        <v>242</v>
      </c>
      <c r="B30" s="182"/>
      <c r="C30" s="353" t="s">
        <v>106</v>
      </c>
      <c r="D30" s="393"/>
      <c r="E30" s="393"/>
      <c r="F30" s="393"/>
      <c r="G30" s="197"/>
      <c r="H30" s="236"/>
      <c r="I30" s="399"/>
      <c r="J30" s="44"/>
      <c r="O30" s="26"/>
    </row>
    <row r="31" spans="1:15" ht="15.75">
      <c r="A31" s="148"/>
      <c r="B31" s="182"/>
      <c r="C31" s="46"/>
      <c r="D31" s="348"/>
      <c r="E31" s="349"/>
      <c r="F31" s="349"/>
      <c r="G31" s="349"/>
      <c r="H31" s="352"/>
      <c r="I31" s="203"/>
      <c r="J31" s="44"/>
      <c r="O31" s="26"/>
    </row>
    <row r="32" spans="1:15" ht="15.75">
      <c r="A32" s="299" t="s">
        <v>559</v>
      </c>
      <c r="B32" s="182"/>
      <c r="C32" s="46" t="s">
        <v>124</v>
      </c>
      <c r="D32" s="194" t="s">
        <v>563</v>
      </c>
      <c r="E32" s="194" t="s">
        <v>563</v>
      </c>
      <c r="F32" s="194" t="s">
        <v>563</v>
      </c>
      <c r="G32" s="194" t="s">
        <v>563</v>
      </c>
      <c r="H32" s="236"/>
      <c r="I32" s="203"/>
      <c r="J32" s="44"/>
      <c r="O32" s="26"/>
    </row>
    <row r="33" spans="1:15" ht="15.75">
      <c r="A33" s="299" t="s">
        <v>425</v>
      </c>
      <c r="B33" s="182"/>
      <c r="C33" s="46" t="s">
        <v>125</v>
      </c>
      <c r="D33" s="194" t="s">
        <v>563</v>
      </c>
      <c r="E33" s="194" t="s">
        <v>563</v>
      </c>
      <c r="F33" s="194" t="s">
        <v>563</v>
      </c>
      <c r="G33" s="194" t="s">
        <v>563</v>
      </c>
      <c r="H33" s="236"/>
      <c r="I33" s="203"/>
      <c r="J33" s="44"/>
      <c r="O33" s="26"/>
    </row>
    <row r="34" spans="1:15" ht="15.75">
      <c r="A34" s="299" t="s">
        <v>426</v>
      </c>
      <c r="B34" s="182"/>
      <c r="C34" s="353" t="s">
        <v>105</v>
      </c>
      <c r="D34" s="197"/>
      <c r="E34" s="197"/>
      <c r="F34" s="393"/>
      <c r="G34" s="197"/>
      <c r="H34" s="236"/>
      <c r="I34" s="395"/>
      <c r="J34" s="44"/>
      <c r="O34" s="26"/>
    </row>
    <row r="35" spans="1:15" ht="15.75">
      <c r="A35" s="299" t="s">
        <v>427</v>
      </c>
      <c r="B35" s="182"/>
      <c r="C35" s="353" t="s">
        <v>106</v>
      </c>
      <c r="D35" s="197"/>
      <c r="E35" s="197"/>
      <c r="F35" s="197"/>
      <c r="G35" s="197"/>
      <c r="H35" s="236"/>
      <c r="I35" s="204"/>
      <c r="J35" s="44"/>
      <c r="O35" s="26"/>
    </row>
    <row r="36" spans="1:15" ht="15.75">
      <c r="A36" s="148"/>
      <c r="B36" s="79"/>
      <c r="C36" s="46"/>
      <c r="D36" s="348"/>
      <c r="E36" s="349"/>
      <c r="F36" s="349"/>
      <c r="G36" s="349"/>
      <c r="H36" s="352"/>
      <c r="I36" s="203"/>
      <c r="J36" s="44"/>
      <c r="O36" s="26"/>
    </row>
    <row r="37" spans="1:15" ht="15.75">
      <c r="A37" s="148" t="s">
        <v>243</v>
      </c>
      <c r="B37" s="79"/>
      <c r="C37" s="46" t="s">
        <v>67</v>
      </c>
      <c r="D37" s="194" t="s">
        <v>563</v>
      </c>
      <c r="E37" s="194" t="s">
        <v>563</v>
      </c>
      <c r="F37" s="194" t="s">
        <v>563</v>
      </c>
      <c r="G37" s="194" t="s">
        <v>563</v>
      </c>
      <c r="H37" s="236"/>
      <c r="I37" s="203"/>
      <c r="J37" s="44"/>
      <c r="O37" s="26"/>
    </row>
    <row r="38" spans="1:15" ht="15.75">
      <c r="A38" s="148" t="s">
        <v>244</v>
      </c>
      <c r="B38" s="79"/>
      <c r="C38" s="353" t="s">
        <v>105</v>
      </c>
      <c r="D38" s="197"/>
      <c r="E38" s="197"/>
      <c r="F38" s="197"/>
      <c r="G38" s="197"/>
      <c r="H38" s="236"/>
      <c r="I38" s="204"/>
      <c r="J38" s="44"/>
      <c r="O38" s="26"/>
    </row>
    <row r="39" spans="1:15" ht="15.75">
      <c r="A39" s="148" t="s">
        <v>245</v>
      </c>
      <c r="B39" s="79"/>
      <c r="C39" s="353" t="s">
        <v>106</v>
      </c>
      <c r="D39" s="197"/>
      <c r="E39" s="197"/>
      <c r="F39" s="197"/>
      <c r="G39" s="197"/>
      <c r="H39" s="236"/>
      <c r="I39" s="204"/>
      <c r="J39" s="44"/>
      <c r="O39" s="26"/>
    </row>
    <row r="40" spans="1:15" ht="15.75">
      <c r="A40" s="148" t="s">
        <v>246</v>
      </c>
      <c r="B40" s="79"/>
      <c r="C40" s="353" t="s">
        <v>107</v>
      </c>
      <c r="D40" s="197"/>
      <c r="E40" s="197"/>
      <c r="F40" s="197"/>
      <c r="G40" s="197"/>
      <c r="H40" s="236"/>
      <c r="I40" s="204"/>
      <c r="J40" s="44"/>
      <c r="O40" s="26"/>
    </row>
    <row r="41" spans="1:15" ht="16.5" thickBot="1">
      <c r="A41" s="148"/>
      <c r="B41" s="79"/>
      <c r="C41" s="46"/>
      <c r="D41" s="348"/>
      <c r="E41" s="349"/>
      <c r="F41" s="349"/>
      <c r="G41" s="349"/>
      <c r="H41" s="354"/>
      <c r="I41" s="203"/>
      <c r="J41" s="44"/>
      <c r="O41" s="26"/>
    </row>
    <row r="42" spans="1:15" ht="17.25" thickBot="1" thickTop="1">
      <c r="A42" s="148" t="s">
        <v>247</v>
      </c>
      <c r="B42" s="79"/>
      <c r="C42" s="151" t="s">
        <v>61</v>
      </c>
      <c r="D42" s="192" t="s">
        <v>563</v>
      </c>
      <c r="E42" s="192" t="s">
        <v>563</v>
      </c>
      <c r="F42" s="192" t="s">
        <v>563</v>
      </c>
      <c r="G42" s="192" t="s">
        <v>563</v>
      </c>
      <c r="H42" s="237"/>
      <c r="I42" s="205"/>
      <c r="J42" s="42"/>
      <c r="O42" s="26"/>
    </row>
    <row r="43" spans="1:11" ht="16.5" thickTop="1">
      <c r="A43" s="132"/>
      <c r="B43" s="79"/>
      <c r="C43" s="186" t="s">
        <v>43</v>
      </c>
      <c r="D43" s="102"/>
      <c r="E43" s="144"/>
      <c r="F43" s="144"/>
      <c r="G43" s="53"/>
      <c r="H43" s="53"/>
      <c r="I43" s="144"/>
      <c r="J43" s="44"/>
      <c r="K43" s="26"/>
    </row>
    <row r="44" spans="1:11" ht="9" customHeight="1">
      <c r="A44" s="132"/>
      <c r="B44" s="79"/>
      <c r="C44" s="223"/>
      <c r="D44" s="224"/>
      <c r="E44" s="144"/>
      <c r="F44" s="144"/>
      <c r="G44" s="144"/>
      <c r="H44" s="144"/>
      <c r="I44" s="144"/>
      <c r="J44" s="44"/>
      <c r="K44" s="26"/>
    </row>
    <row r="45" spans="1:11" s="266" customFormat="1" ht="15.75">
      <c r="A45" s="132"/>
      <c r="B45" s="79"/>
      <c r="C45" s="225" t="s">
        <v>141</v>
      </c>
      <c r="D45" s="56"/>
      <c r="E45" s="144"/>
      <c r="F45" s="144"/>
      <c r="G45" s="144"/>
      <c r="H45" s="144"/>
      <c r="I45" s="144"/>
      <c r="J45" s="44"/>
      <c r="K45" s="26"/>
    </row>
    <row r="46" spans="1:11" ht="15.75">
      <c r="A46" s="132"/>
      <c r="B46" s="79"/>
      <c r="C46" s="65" t="s">
        <v>144</v>
      </c>
      <c r="D46" s="56"/>
      <c r="E46" s="144"/>
      <c r="F46" s="144"/>
      <c r="G46" s="144"/>
      <c r="H46" s="144"/>
      <c r="I46" s="144"/>
      <c r="J46" s="44"/>
      <c r="K46" s="26"/>
    </row>
    <row r="47" spans="1:12" ht="12" customHeight="1" thickBot="1">
      <c r="A47" s="141"/>
      <c r="B47" s="173"/>
      <c r="C47" s="70"/>
      <c r="D47" s="51"/>
      <c r="E47" s="51"/>
      <c r="F47" s="51"/>
      <c r="G47" s="51"/>
      <c r="H47" s="51"/>
      <c r="I47" s="51"/>
      <c r="J47" s="52"/>
      <c r="L47" s="26"/>
    </row>
    <row r="48" ht="15.75" thickTop="1">
      <c r="A48" s="187"/>
    </row>
    <row r="49" spans="1:3" ht="15">
      <c r="A49" s="187"/>
      <c r="C49" s="71" t="s">
        <v>44</v>
      </c>
    </row>
    <row r="50" spans="1:10" ht="30" customHeight="1">
      <c r="A50" s="187"/>
      <c r="B50" s="313" t="s">
        <v>194</v>
      </c>
      <c r="C50" s="303"/>
      <c r="D50" s="418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18"/>
      <c r="F50" s="418"/>
      <c r="G50" s="418"/>
      <c r="H50" s="314"/>
      <c r="I50" s="304"/>
      <c r="J50" s="288"/>
    </row>
    <row r="51" spans="1:10" ht="15.75">
      <c r="A51" s="187"/>
      <c r="B51" s="289" t="s">
        <v>195</v>
      </c>
      <c r="C51" s="143"/>
      <c r="D51" s="307"/>
      <c r="E51" s="107"/>
      <c r="F51" s="107"/>
      <c r="G51" s="107"/>
      <c r="H51" s="107"/>
      <c r="I51" s="55"/>
      <c r="J51" s="290"/>
    </row>
    <row r="52" spans="1:10" ht="23.25">
      <c r="A52" s="187"/>
      <c r="B52" s="305"/>
      <c r="C52" s="306" t="s">
        <v>507</v>
      </c>
      <c r="D52" s="307">
        <f>IF(D42="M",0,D42)-IF(D8="M",0,D8)-IF(D11="M",0,D11)-IF(D19="M",0,D19)-IF(D23="M",0,D23)-IF(D25="M",0,D25)-IF(D28="M",0,D28)-IF(D32="M",0,D32)-IF(D33="M",0,D33)-IF(D37="M",0,D37)</f>
        <v>0</v>
      </c>
      <c r="E52" s="307">
        <f>IF(E42="M",0,E42)-IF(E8="M",0,E8)-IF(E11="M",0,E11)-IF(E19="M",0,E19)-IF(E23="M",0,E23)-IF(E25="M",0,E25)-IF(E28="M",0,E28)-IF(E32="M",0,E32)-IF(E33="M",0,E33)-IF(E37="M",0,E37)</f>
        <v>0</v>
      </c>
      <c r="F52" s="307">
        <f>IF(F42="M",0,F42)-IF(F8="M",0,F8)-IF(F11="M",0,F11)-IF(F19="M",0,F19)-IF(F23="M",0,F23)-IF(F25="M",0,F25)-IF(F28="M",0,F28)-IF(F32="M",0,F32)-IF(F33="M",0,F33)-IF(F37="M",0,F37)</f>
        <v>0</v>
      </c>
      <c r="G52" s="307">
        <f>IF(G42="M",0,G42)-IF(G8="M",0,G8)-IF(G11="M",0,G11)-IF(G19="M",0,G19)-IF(G23="M",0,G23)-IF(G25="M",0,G25)-IF(G28="M",0,G28)-IF(G32="M",0,G32)-IF(G33="M",0,G33)-IF(G37="M",0,G37)</f>
        <v>0</v>
      </c>
      <c r="H52" s="315">
        <f>IF(H42="M",0,H42)-IF(H8="M",0,H8)-IF(H11="M",0,H11)-IF(H19="M",0,H19)-IF(H23="M",0,H23)-IF(H25="M",0,H25)-IF(H28="M",0,H28)-IF(H32="M",0,H32)-IF(H33="M",0,H33)-IF(H37="M",0,H37)</f>
        <v>0</v>
      </c>
      <c r="I52" s="55"/>
      <c r="J52" s="290"/>
    </row>
    <row r="53" spans="1:10" ht="15.75">
      <c r="A53" s="187"/>
      <c r="B53" s="305"/>
      <c r="C53" s="306" t="s">
        <v>472</v>
      </c>
      <c r="D53" s="307">
        <f>IF(D11="M",0,D11)-IF(D12="M",0,D12)-IF(D13="M",0,D13)-IF(D14="M",0,D14)</f>
        <v>0</v>
      </c>
      <c r="E53" s="307">
        <f>IF(E11="M",0,E11)-IF(E12="M",0,E12)-IF(E13="M",0,E13)-IF(E14="M",0,E14)</f>
        <v>0</v>
      </c>
      <c r="F53" s="307">
        <f>IF(F11="M",0,F11)-IF(F12="M",0,F12)-IF(F13="M",0,F13)-IF(F14="M",0,F14)</f>
        <v>0</v>
      </c>
      <c r="G53" s="307">
        <f>IF(G11="M",0,G11)-IF(G12="M",0,G12)-IF(G13="M",0,G13)-IF(G14="M",0,G14)</f>
        <v>0</v>
      </c>
      <c r="H53" s="315">
        <f>IF(H11="M",0,H11)-IF(H12="M",0,H12)-IF(H13="M",0,H13)-IF(H14="M",0,H14)</f>
        <v>0</v>
      </c>
      <c r="I53" s="55"/>
      <c r="J53" s="290"/>
    </row>
    <row r="54" spans="1:10" ht="15.75">
      <c r="A54" s="187"/>
      <c r="B54" s="305"/>
      <c r="C54" s="306" t="s">
        <v>473</v>
      </c>
      <c r="D54" s="307">
        <f>D37-SUM(D38:D41)</f>
        <v>0</v>
      </c>
      <c r="E54" s="307">
        <f>E37-SUM(E38:E41)</f>
        <v>0</v>
      </c>
      <c r="F54" s="307">
        <f>F37-SUM(F38:F41)</f>
        <v>0</v>
      </c>
      <c r="G54" s="307">
        <f>G37-SUM(G38:G41)</f>
        <v>0</v>
      </c>
      <c r="H54" s="315">
        <f>H37-SUM(H38:H41)</f>
        <v>0</v>
      </c>
      <c r="I54" s="55"/>
      <c r="J54" s="290"/>
    </row>
    <row r="55" spans="1:10" ht="15.75">
      <c r="A55" s="187"/>
      <c r="B55" s="308" t="s">
        <v>470</v>
      </c>
      <c r="C55" s="306"/>
      <c r="D55" s="293"/>
      <c r="E55" s="293"/>
      <c r="F55" s="293"/>
      <c r="G55" s="293"/>
      <c r="H55" s="316"/>
      <c r="I55" s="55"/>
      <c r="J55" s="290"/>
    </row>
    <row r="56" spans="1:10" ht="15.75">
      <c r="A56" s="187"/>
      <c r="B56" s="309"/>
      <c r="C56" s="310" t="s">
        <v>474</v>
      </c>
      <c r="D56" s="298">
        <f>IF('Table 1'!E12="M",0,'Table 1'!E12)-IF('Table 2B'!D42="M",0,'Table 2B'!D42)</f>
        <v>0</v>
      </c>
      <c r="E56" s="298">
        <f>IF('Table 1'!F12="M",0,'Table 1'!F12)-IF('Table 2B'!E42="M",0,'Table 2B'!E42)</f>
        <v>0</v>
      </c>
      <c r="F56" s="298">
        <f>IF('Table 1'!G12="M",0,'Table 1'!G12)-IF('Table 2B'!F42="M",0,'Table 2B'!F42)</f>
        <v>0</v>
      </c>
      <c r="G56" s="298">
        <f>IF('Table 1'!H12="M",0,'Table 1'!H12)-IF('Table 2B'!G42="M",0,'Table 2B'!G42)</f>
        <v>0</v>
      </c>
      <c r="H56" s="317">
        <f>IF('Table 1'!I12="M",0,'Table 1'!I12)-IF('Table 2B'!H42="M",0,'Table 2B'!H42)</f>
        <v>0</v>
      </c>
      <c r="I56" s="311"/>
      <c r="J56" s="312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IV61"/>
  <sheetViews>
    <sheetView showGridLines="0" defaultGridColor="0" zoomScale="80" zoomScaleNormal="80" colorId="22" workbookViewId="0" topLeftCell="B1">
      <selection activeCell="H42" sqref="H42"/>
    </sheetView>
  </sheetViews>
  <sheetFormatPr defaultColWidth="9.77734375" defaultRowHeight="15"/>
  <cols>
    <col min="1" max="1" width="22.88671875" style="40" hidden="1" customWidth="1"/>
    <col min="2" max="2" width="3.77734375" style="25" customWidth="1"/>
    <col min="3" max="3" width="66.2148437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500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9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34"/>
      <c r="O4" s="26"/>
    </row>
    <row r="5" spans="1:15" ht="15.75">
      <c r="A5" s="148" t="s">
        <v>248</v>
      </c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34"/>
      <c r="O5" s="26"/>
    </row>
    <row r="6" spans="1:15" ht="15.75">
      <c r="A6" s="148"/>
      <c r="B6" s="79"/>
      <c r="C6" s="65" t="str">
        <f>'Cover page'!E14</f>
        <v>Date: 19/10/2009</v>
      </c>
      <c r="D6" s="345"/>
      <c r="E6" s="345"/>
      <c r="F6" s="345"/>
      <c r="G6" s="346"/>
      <c r="H6" s="272"/>
      <c r="I6" s="39"/>
      <c r="J6" s="34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41"/>
      <c r="J7" s="34"/>
      <c r="O7" s="26"/>
    </row>
    <row r="8" spans="1:15" ht="17.25" thickBot="1" thickTop="1">
      <c r="A8" s="148" t="s">
        <v>249</v>
      </c>
      <c r="B8" s="79"/>
      <c r="C8" s="181" t="s">
        <v>69</v>
      </c>
      <c r="D8" s="389">
        <v>-81375</v>
      </c>
      <c r="E8" s="389">
        <v>-156510</v>
      </c>
      <c r="F8" s="389">
        <v>-53858</v>
      </c>
      <c r="G8" s="389">
        <v>15566</v>
      </c>
      <c r="H8" s="389">
        <v>-73999.6000000001</v>
      </c>
      <c r="I8" s="226"/>
      <c r="J8" s="42"/>
      <c r="O8" s="26"/>
    </row>
    <row r="9" spans="1:15" ht="16.5" thickTop="1">
      <c r="A9" s="148"/>
      <c r="B9" s="79"/>
      <c r="C9" s="67" t="s">
        <v>132</v>
      </c>
      <c r="D9" s="411" t="s">
        <v>590</v>
      </c>
      <c r="E9" s="411" t="s">
        <v>590</v>
      </c>
      <c r="F9" s="411" t="s">
        <v>590</v>
      </c>
      <c r="G9" s="411" t="s">
        <v>590</v>
      </c>
      <c r="H9" s="411" t="s">
        <v>590</v>
      </c>
      <c r="I9" s="240"/>
      <c r="J9" s="44"/>
      <c r="O9" s="26"/>
    </row>
    <row r="10" spans="1:15" ht="9.75" customHeight="1">
      <c r="A10" s="148"/>
      <c r="B10" s="79"/>
      <c r="C10" s="186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250</v>
      </c>
      <c r="B11" s="182"/>
      <c r="C11" s="46" t="s">
        <v>143</v>
      </c>
      <c r="D11" s="390">
        <v>-16985</v>
      </c>
      <c r="E11" s="390">
        <v>-10839</v>
      </c>
      <c r="F11" s="390">
        <v>-25311</v>
      </c>
      <c r="G11" s="390">
        <v>-16580</v>
      </c>
      <c r="H11" s="390">
        <v>900</v>
      </c>
      <c r="I11" s="242"/>
      <c r="J11" s="44"/>
      <c r="O11" s="26"/>
    </row>
    <row r="12" spans="1:15" ht="15.75">
      <c r="A12" s="148" t="s">
        <v>251</v>
      </c>
      <c r="B12" s="79"/>
      <c r="C12" s="46" t="s">
        <v>73</v>
      </c>
      <c r="D12" s="391">
        <v>-6194</v>
      </c>
      <c r="E12" s="391">
        <v>-5430</v>
      </c>
      <c r="F12" s="391">
        <v>-6547</v>
      </c>
      <c r="G12" s="391">
        <v>-7434</v>
      </c>
      <c r="H12" s="391">
        <v>1500</v>
      </c>
      <c r="I12" s="203"/>
      <c r="J12" s="44"/>
      <c r="O12" s="26"/>
    </row>
    <row r="13" spans="1:15" ht="15.75">
      <c r="A13" s="148" t="s">
        <v>252</v>
      </c>
      <c r="B13" s="79"/>
      <c r="C13" s="46" t="s">
        <v>74</v>
      </c>
      <c r="D13" s="392">
        <v>-10633</v>
      </c>
      <c r="E13" s="392">
        <v>-7711</v>
      </c>
      <c r="F13" s="392">
        <v>-18207</v>
      </c>
      <c r="G13" s="392">
        <v>-16270</v>
      </c>
      <c r="H13" s="392">
        <v>-600</v>
      </c>
      <c r="I13" s="203"/>
      <c r="J13" s="44"/>
      <c r="O13" s="26"/>
    </row>
    <row r="14" spans="1:15" ht="15.75">
      <c r="A14" s="148" t="s">
        <v>253</v>
      </c>
      <c r="B14" s="79"/>
      <c r="C14" s="46" t="s">
        <v>42</v>
      </c>
      <c r="D14" s="400">
        <v>-158</v>
      </c>
      <c r="E14" s="400">
        <v>2302</v>
      </c>
      <c r="F14" s="400">
        <v>-557</v>
      </c>
      <c r="G14" s="400">
        <v>7124</v>
      </c>
      <c r="H14" s="400">
        <v>0</v>
      </c>
      <c r="I14" s="203"/>
      <c r="J14" s="44"/>
      <c r="O14" s="26"/>
    </row>
    <row r="15" spans="1:15" ht="15.75">
      <c r="A15" s="299" t="s">
        <v>428</v>
      </c>
      <c r="B15" s="79"/>
      <c r="C15" s="183" t="s">
        <v>138</v>
      </c>
      <c r="D15" s="196" t="s">
        <v>589</v>
      </c>
      <c r="E15" s="196" t="s">
        <v>589</v>
      </c>
      <c r="F15" s="196" t="s">
        <v>589</v>
      </c>
      <c r="G15" s="196" t="s">
        <v>589</v>
      </c>
      <c r="H15" s="196" t="s">
        <v>589</v>
      </c>
      <c r="I15" s="203"/>
      <c r="J15" s="44"/>
      <c r="O15" s="26"/>
    </row>
    <row r="16" spans="1:15" ht="15.75">
      <c r="A16" s="148" t="s">
        <v>254</v>
      </c>
      <c r="B16" s="79"/>
      <c r="C16" s="353" t="s">
        <v>105</v>
      </c>
      <c r="D16" s="197"/>
      <c r="E16" s="197"/>
      <c r="F16" s="197"/>
      <c r="G16" s="197"/>
      <c r="H16" s="197"/>
      <c r="I16" s="204"/>
      <c r="J16" s="44"/>
      <c r="O16" s="26"/>
    </row>
    <row r="17" spans="1:15" ht="15.75">
      <c r="A17" s="148" t="s">
        <v>255</v>
      </c>
      <c r="B17" s="79"/>
      <c r="C17" s="353" t="s">
        <v>106</v>
      </c>
      <c r="D17" s="197"/>
      <c r="E17" s="197"/>
      <c r="F17" s="197"/>
      <c r="G17" s="197"/>
      <c r="H17" s="197"/>
      <c r="I17" s="204"/>
      <c r="J17" s="44"/>
      <c r="O17" s="26"/>
    </row>
    <row r="18" spans="1:15" ht="15.75">
      <c r="A18" s="148"/>
      <c r="B18" s="79"/>
      <c r="C18" s="54"/>
      <c r="D18" s="348"/>
      <c r="E18" s="349"/>
      <c r="F18" s="349"/>
      <c r="G18" s="349"/>
      <c r="H18" s="352"/>
      <c r="I18" s="203"/>
      <c r="J18" s="44"/>
      <c r="O18" s="26"/>
    </row>
    <row r="19" spans="1:15" ht="15.75">
      <c r="A19" s="148" t="s">
        <v>256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194" t="s">
        <v>563</v>
      </c>
      <c r="I19" s="203"/>
      <c r="J19" s="44"/>
      <c r="O19" s="26"/>
    </row>
    <row r="20" spans="1:15" ht="15.75">
      <c r="A20" s="148" t="s">
        <v>257</v>
      </c>
      <c r="B20" s="182"/>
      <c r="C20" s="353" t="s">
        <v>105</v>
      </c>
      <c r="D20" s="197"/>
      <c r="E20" s="197"/>
      <c r="F20" s="197"/>
      <c r="G20" s="197"/>
      <c r="H20" s="197"/>
      <c r="I20" s="204"/>
      <c r="J20" s="44"/>
      <c r="O20" s="26"/>
    </row>
    <row r="21" spans="1:15" ht="15.75">
      <c r="A21" s="148" t="s">
        <v>258</v>
      </c>
      <c r="B21" s="182"/>
      <c r="C21" s="353" t="s">
        <v>106</v>
      </c>
      <c r="D21" s="198"/>
      <c r="E21" s="198"/>
      <c r="F21" s="198"/>
      <c r="G21" s="198"/>
      <c r="H21" s="198"/>
      <c r="I21" s="204"/>
      <c r="J21" s="44"/>
      <c r="O21" s="26"/>
    </row>
    <row r="22" spans="1:15" ht="15.75">
      <c r="A22" s="148"/>
      <c r="B22" s="182"/>
      <c r="C22" s="46"/>
      <c r="D22" s="348"/>
      <c r="E22" s="349"/>
      <c r="F22" s="349"/>
      <c r="G22" s="349"/>
      <c r="H22" s="352"/>
      <c r="I22" s="203"/>
      <c r="J22" s="44"/>
      <c r="O22" s="26"/>
    </row>
    <row r="23" spans="1:15" ht="15.75">
      <c r="A23" s="148" t="s">
        <v>259</v>
      </c>
      <c r="B23" s="182"/>
      <c r="C23" s="46" t="s">
        <v>71</v>
      </c>
      <c r="D23" s="391">
        <v>-255</v>
      </c>
      <c r="E23" s="391">
        <v>-1094</v>
      </c>
      <c r="F23" s="390">
        <v>-860</v>
      </c>
      <c r="G23" s="390">
        <v>-1795</v>
      </c>
      <c r="H23" s="390">
        <v>0</v>
      </c>
      <c r="I23" s="203"/>
      <c r="J23" s="44"/>
      <c r="O23" s="26"/>
    </row>
    <row r="24" spans="1:15" ht="15.75">
      <c r="A24" s="148"/>
      <c r="B24" s="182"/>
      <c r="C24" s="46"/>
      <c r="D24" s="348"/>
      <c r="E24" s="349"/>
      <c r="F24" s="349"/>
      <c r="G24" s="349"/>
      <c r="H24" s="352"/>
      <c r="I24" s="203"/>
      <c r="J24" s="44"/>
      <c r="O24" s="26"/>
    </row>
    <row r="25" spans="1:15" ht="15.75">
      <c r="A25" s="148" t="s">
        <v>260</v>
      </c>
      <c r="B25" s="182"/>
      <c r="C25" s="46" t="s">
        <v>66</v>
      </c>
      <c r="D25" s="391">
        <v>3178</v>
      </c>
      <c r="E25" s="391">
        <v>574</v>
      </c>
      <c r="F25" s="391">
        <v>903</v>
      </c>
      <c r="G25" s="391">
        <v>826</v>
      </c>
      <c r="H25" s="391">
        <v>0</v>
      </c>
      <c r="I25" s="203"/>
      <c r="J25" s="44"/>
      <c r="O25" s="26"/>
    </row>
    <row r="26" spans="1:15" ht="15.75">
      <c r="A26" s="148" t="s">
        <v>261</v>
      </c>
      <c r="B26" s="182"/>
      <c r="C26" s="353" t="s">
        <v>105</v>
      </c>
      <c r="D26" s="393">
        <v>3178</v>
      </c>
      <c r="E26" s="393">
        <v>574</v>
      </c>
      <c r="F26" s="393">
        <v>903</v>
      </c>
      <c r="G26" s="393">
        <v>826</v>
      </c>
      <c r="H26" s="393">
        <v>0</v>
      </c>
      <c r="I26" s="395" t="s">
        <v>582</v>
      </c>
      <c r="J26" s="44"/>
      <c r="O26" s="26"/>
    </row>
    <row r="27" spans="1:15" ht="15.75">
      <c r="A27" s="148" t="s">
        <v>262</v>
      </c>
      <c r="B27" s="182"/>
      <c r="C27" s="353" t="s">
        <v>106</v>
      </c>
      <c r="D27" s="398"/>
      <c r="E27" s="398"/>
      <c r="F27" s="393"/>
      <c r="G27" s="393"/>
      <c r="H27" s="393"/>
      <c r="I27" s="395"/>
      <c r="J27" s="44"/>
      <c r="O27" s="26"/>
    </row>
    <row r="28" spans="1:15" ht="15.75">
      <c r="A28" s="148" t="s">
        <v>263</v>
      </c>
      <c r="B28" s="79"/>
      <c r="C28" s="46" t="s">
        <v>65</v>
      </c>
      <c r="D28" s="391">
        <v>-23068.615384615376</v>
      </c>
      <c r="E28" s="391">
        <v>-22351</v>
      </c>
      <c r="F28" s="391">
        <v>61076</v>
      </c>
      <c r="G28" s="391">
        <v>37873</v>
      </c>
      <c r="H28" s="391">
        <v>-15000</v>
      </c>
      <c r="I28" s="401"/>
      <c r="J28" s="44"/>
      <c r="O28" s="26"/>
    </row>
    <row r="29" spans="1:15" ht="15.75">
      <c r="A29" s="148" t="s">
        <v>264</v>
      </c>
      <c r="B29" s="79"/>
      <c r="C29" s="353" t="s">
        <v>105</v>
      </c>
      <c r="D29" s="393">
        <v>-9910</v>
      </c>
      <c r="E29" s="393">
        <v>-8902</v>
      </c>
      <c r="F29" s="393">
        <v>4603</v>
      </c>
      <c r="G29" s="393">
        <v>7346</v>
      </c>
      <c r="H29" s="393">
        <v>-10000</v>
      </c>
      <c r="I29" s="399" t="s">
        <v>571</v>
      </c>
      <c r="J29" s="44"/>
      <c r="O29" s="26"/>
    </row>
    <row r="30" spans="1:15" ht="15.75">
      <c r="A30" s="148" t="s">
        <v>265</v>
      </c>
      <c r="B30" s="79"/>
      <c r="C30" s="353" t="s">
        <v>106</v>
      </c>
      <c r="D30" s="393">
        <v>-10923</v>
      </c>
      <c r="E30" s="393">
        <v>-616</v>
      </c>
      <c r="F30" s="393">
        <v>43202</v>
      </c>
      <c r="G30" s="393">
        <v>33021</v>
      </c>
      <c r="H30" s="393">
        <v>0</v>
      </c>
      <c r="I30" s="399" t="s">
        <v>572</v>
      </c>
      <c r="J30" s="44"/>
      <c r="O30" s="26"/>
    </row>
    <row r="31" spans="1:15" ht="15.75">
      <c r="A31" s="148"/>
      <c r="B31" s="182"/>
      <c r="C31" s="46"/>
      <c r="D31" s="348"/>
      <c r="E31" s="349"/>
      <c r="F31" s="349"/>
      <c r="G31" s="349"/>
      <c r="H31" s="352"/>
      <c r="I31" s="203"/>
      <c r="J31" s="44"/>
      <c r="O31" s="26"/>
    </row>
    <row r="32" spans="1:15" ht="15.75">
      <c r="A32" s="299" t="s">
        <v>560</v>
      </c>
      <c r="B32" s="182"/>
      <c r="C32" s="46" t="s">
        <v>126</v>
      </c>
      <c r="D32" s="194" t="s">
        <v>563</v>
      </c>
      <c r="E32" s="194" t="s">
        <v>563</v>
      </c>
      <c r="F32" s="194" t="s">
        <v>563</v>
      </c>
      <c r="G32" s="193" t="s">
        <v>563</v>
      </c>
      <c r="H32" s="193" t="s">
        <v>563</v>
      </c>
      <c r="I32" s="203"/>
      <c r="J32" s="44"/>
      <c r="O32" s="26"/>
    </row>
    <row r="33" spans="1:15" ht="15.75">
      <c r="A33" s="299" t="s">
        <v>429</v>
      </c>
      <c r="B33" s="79"/>
      <c r="C33" s="46" t="s">
        <v>504</v>
      </c>
      <c r="D33" s="194" t="s">
        <v>563</v>
      </c>
      <c r="E33" s="194" t="s">
        <v>563</v>
      </c>
      <c r="F33" s="391">
        <v>-297</v>
      </c>
      <c r="G33" s="391">
        <v>117</v>
      </c>
      <c r="H33" s="391">
        <v>-200.02625</v>
      </c>
      <c r="I33" s="203"/>
      <c r="J33" s="44"/>
      <c r="O33" s="26"/>
    </row>
    <row r="34" spans="1:15" ht="15.75">
      <c r="A34" s="299" t="s">
        <v>430</v>
      </c>
      <c r="B34" s="182"/>
      <c r="C34" s="353" t="s">
        <v>105</v>
      </c>
      <c r="D34" s="197"/>
      <c r="E34" s="197"/>
      <c r="F34" s="393">
        <v>-297</v>
      </c>
      <c r="G34" s="393">
        <v>117</v>
      </c>
      <c r="H34" s="393">
        <v>-200.02625</v>
      </c>
      <c r="I34" s="395" t="s">
        <v>579</v>
      </c>
      <c r="J34" s="44"/>
      <c r="O34" s="26"/>
    </row>
    <row r="35" spans="1:15" ht="15.75">
      <c r="A35" s="299" t="s">
        <v>431</v>
      </c>
      <c r="B35" s="182"/>
      <c r="C35" s="353" t="s">
        <v>106</v>
      </c>
      <c r="D35" s="197"/>
      <c r="E35" s="197"/>
      <c r="F35" s="197"/>
      <c r="G35" s="197"/>
      <c r="H35" s="197"/>
      <c r="I35" s="204"/>
      <c r="J35" s="44"/>
      <c r="O35" s="26"/>
    </row>
    <row r="36" spans="1:15" ht="15.75">
      <c r="A36" s="148"/>
      <c r="B36" s="184"/>
      <c r="C36" s="46"/>
      <c r="D36" s="348"/>
      <c r="E36" s="349"/>
      <c r="F36" s="349"/>
      <c r="G36" s="349"/>
      <c r="H36" s="352"/>
      <c r="I36" s="203"/>
      <c r="J36" s="44"/>
      <c r="O36" s="26"/>
    </row>
    <row r="37" spans="1:15" ht="15.75">
      <c r="A37" s="148" t="s">
        <v>266</v>
      </c>
      <c r="B37" s="79"/>
      <c r="C37" s="46" t="s">
        <v>67</v>
      </c>
      <c r="D37" s="391">
        <v>4617</v>
      </c>
      <c r="E37" s="391">
        <v>4686</v>
      </c>
      <c r="F37" s="391">
        <v>-3389</v>
      </c>
      <c r="G37" s="391">
        <v>5801</v>
      </c>
      <c r="H37" s="391">
        <v>0</v>
      </c>
      <c r="I37" s="203"/>
      <c r="J37" s="44"/>
      <c r="O37" s="26"/>
    </row>
    <row r="38" spans="1:15" ht="15.75">
      <c r="A38" s="148" t="s">
        <v>267</v>
      </c>
      <c r="B38" s="79"/>
      <c r="C38" s="353" t="s">
        <v>105</v>
      </c>
      <c r="D38" s="393">
        <v>4617</v>
      </c>
      <c r="E38" s="393">
        <v>4686</v>
      </c>
      <c r="F38" s="393">
        <v>3561</v>
      </c>
      <c r="G38" s="393">
        <v>5801</v>
      </c>
      <c r="H38" s="393"/>
      <c r="I38" s="395" t="s">
        <v>580</v>
      </c>
      <c r="J38" s="44"/>
      <c r="O38" s="26"/>
    </row>
    <row r="39" spans="1:15" ht="15.75">
      <c r="A39" s="148" t="s">
        <v>268</v>
      </c>
      <c r="B39" s="79"/>
      <c r="C39" s="353" t="s">
        <v>106</v>
      </c>
      <c r="D39" s="197"/>
      <c r="E39" s="197"/>
      <c r="F39" s="393">
        <v>-6950</v>
      </c>
      <c r="G39" s="393"/>
      <c r="H39" s="393"/>
      <c r="I39" s="395" t="s">
        <v>581</v>
      </c>
      <c r="J39" s="44"/>
      <c r="O39" s="26"/>
    </row>
    <row r="40" spans="1:15" ht="15.75">
      <c r="A40" s="148" t="s">
        <v>269</v>
      </c>
      <c r="B40" s="79"/>
      <c r="C40" s="353" t="s">
        <v>107</v>
      </c>
      <c r="D40" s="197"/>
      <c r="E40" s="197"/>
      <c r="F40" s="197"/>
      <c r="G40" s="197"/>
      <c r="H40" s="197"/>
      <c r="I40" s="204"/>
      <c r="J40" s="44"/>
      <c r="O40" s="26"/>
    </row>
    <row r="41" spans="1:15" ht="16.5" thickBot="1">
      <c r="A41" s="135"/>
      <c r="B41" s="79"/>
      <c r="C41" s="46"/>
      <c r="D41" s="355"/>
      <c r="E41" s="356"/>
      <c r="F41" s="356"/>
      <c r="G41" s="356"/>
      <c r="H41" s="354"/>
      <c r="I41" s="202"/>
      <c r="J41" s="44"/>
      <c r="O41" s="26"/>
    </row>
    <row r="42" spans="1:15" ht="17.25" thickBot="1" thickTop="1">
      <c r="A42" s="148" t="s">
        <v>270</v>
      </c>
      <c r="B42" s="79"/>
      <c r="C42" s="151" t="s">
        <v>62</v>
      </c>
      <c r="D42" s="389">
        <f>D8+D11+D23+D25+D28+D37</f>
        <v>-113888.61538461538</v>
      </c>
      <c r="E42" s="389">
        <f>E8+E11+E23+E25+E28+E37</f>
        <v>-185534</v>
      </c>
      <c r="F42" s="389">
        <f>F8+F11+F23+F25+F28+F33+F37</f>
        <v>-21736</v>
      </c>
      <c r="G42" s="389">
        <f>G8+G11+G23+G25+G28+G33+G37</f>
        <v>41808</v>
      </c>
      <c r="H42" s="389">
        <f>H8+H11+H23+H25+H28+H33+H37</f>
        <v>-88299.62625000009</v>
      </c>
      <c r="I42" s="205"/>
      <c r="J42" s="42"/>
      <c r="O42" s="26"/>
    </row>
    <row r="43" spans="1:11" ht="16.5" thickTop="1">
      <c r="A43" s="135"/>
      <c r="B43" s="79"/>
      <c r="C43" s="186" t="s">
        <v>43</v>
      </c>
      <c r="D43" s="102"/>
      <c r="E43" s="144"/>
      <c r="F43" s="144"/>
      <c r="G43" s="53"/>
      <c r="H43" s="53"/>
      <c r="I43" s="144"/>
      <c r="J43" s="44"/>
      <c r="K43" s="26"/>
    </row>
    <row r="44" spans="1:11" ht="9" customHeight="1">
      <c r="A44" s="135"/>
      <c r="B44" s="79"/>
      <c r="C44" s="223"/>
      <c r="D44" s="224"/>
      <c r="E44" s="144"/>
      <c r="F44" s="144"/>
      <c r="G44" s="144"/>
      <c r="H44" s="144"/>
      <c r="I44" s="144"/>
      <c r="J44" s="44"/>
      <c r="K44" s="26"/>
    </row>
    <row r="45" spans="1:256" s="266" customFormat="1" ht="15.75">
      <c r="A45" s="225"/>
      <c r="B45" s="374"/>
      <c r="C45" s="225" t="s">
        <v>141</v>
      </c>
      <c r="D45" s="225"/>
      <c r="E45" s="225"/>
      <c r="F45" s="225"/>
      <c r="G45" s="225"/>
      <c r="H45" s="225"/>
      <c r="I45" s="225"/>
      <c r="J45" s="44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  <c r="IQ45" s="225"/>
      <c r="IR45" s="225"/>
      <c r="IS45" s="225"/>
      <c r="IT45" s="225"/>
      <c r="IU45" s="225"/>
      <c r="IV45" s="225"/>
    </row>
    <row r="46" spans="1:11" ht="15.75">
      <c r="A46" s="135"/>
      <c r="B46" s="79"/>
      <c r="C46" s="65" t="s">
        <v>144</v>
      </c>
      <c r="D46" s="56"/>
      <c r="E46" s="144"/>
      <c r="F46" s="144"/>
      <c r="G46" s="144"/>
      <c r="H46" s="144"/>
      <c r="I46" s="144"/>
      <c r="J46" s="44"/>
      <c r="K46" s="26"/>
    </row>
    <row r="47" spans="1:12" ht="12" customHeight="1" thickBot="1">
      <c r="A47" s="178"/>
      <c r="B47" s="173"/>
      <c r="C47" s="70"/>
      <c r="D47" s="51"/>
      <c r="E47" s="51"/>
      <c r="F47" s="51"/>
      <c r="G47" s="51"/>
      <c r="H47" s="51"/>
      <c r="I47" s="51"/>
      <c r="J47" s="52"/>
      <c r="L47" s="26"/>
    </row>
    <row r="48" spans="1:12" ht="16.5" thickTop="1">
      <c r="A48" s="185"/>
      <c r="B48" s="145"/>
      <c r="L48" s="26"/>
    </row>
    <row r="49" ht="15">
      <c r="A49" s="185"/>
    </row>
    <row r="50" spans="1:10" ht="30" customHeight="1">
      <c r="A50" s="185"/>
      <c r="B50" s="313" t="s">
        <v>194</v>
      </c>
      <c r="C50" s="303"/>
      <c r="D50" s="418" t="str">
        <f>IF(COUNTA(D8:G8,D11:G15,D19:G19,D23:G23,D25:G25,D28:G28,D32:G33,D37:G37,D42:G42)/56*100=100,"OK - Table 2C is fully completed","WARNING - Table 2C is not fully completed, please fill in figure, L, M or 0")</f>
        <v>OK - Table 2C is fully completed</v>
      </c>
      <c r="E50" s="418"/>
      <c r="F50" s="418"/>
      <c r="G50" s="418"/>
      <c r="H50" s="314"/>
      <c r="I50" s="304"/>
      <c r="J50" s="288"/>
    </row>
    <row r="51" spans="1:10" ht="15.75">
      <c r="A51" s="185"/>
      <c r="B51" s="289" t="s">
        <v>195</v>
      </c>
      <c r="C51" s="143"/>
      <c r="D51" s="307"/>
      <c r="E51" s="107"/>
      <c r="F51" s="107"/>
      <c r="G51" s="107"/>
      <c r="H51" s="107"/>
      <c r="I51" s="55"/>
      <c r="J51" s="290"/>
    </row>
    <row r="52" spans="1:10" ht="23.25">
      <c r="A52" s="185"/>
      <c r="B52" s="305"/>
      <c r="C52" s="306" t="s">
        <v>509</v>
      </c>
      <c r="D52" s="307">
        <f>IF(D42="M",0,D42)-IF(D8="M",0,D8)-IF(D11="M",0,D11)-IF(D19="M",0,D19)-IF(D23="M",0,D23)-IF(D25="M",0,D25)-IF(D28="M",0,D28)-IF(D32="M",0,D32)-IF(D33="M",0,D33)-IF(D37="M",0,D37)</f>
        <v>0</v>
      </c>
      <c r="E52" s="307">
        <f>IF(E42="M",0,E42)-IF(E8="M",0,E8)-IF(E11="M",0,E11)-IF(E19="M",0,E19)-IF(E23="M",0,E23)-IF(E25="M",0,E25)-IF(E28="M",0,E28)-IF(E32="M",0,E32)-IF(E33="M",0,E33)-IF(E37="M",0,E37)</f>
        <v>0</v>
      </c>
      <c r="F52" s="307">
        <f>IF(F42="M",0,F42)-IF(F8="M",0,F8)-IF(F11="M",0,F11)-IF(F19="M",0,F19)-IF(F23="M",0,F23)-IF(F25="M",0,F25)-IF(F28="M",0,F28)-IF(F32="M",0,F32)-IF(F33="M",0,F33)-IF(F37="M",0,F37)</f>
        <v>0</v>
      </c>
      <c r="G52" s="307">
        <f>IF(G42="M",0,G42)-IF(G8="M",0,G8)-IF(G11="M",0,G11)-IF(G19="M",0,G19)-IF(G23="M",0,G23)-IF(G25="M",0,G25)-IF(G28="M",0,G28)-IF(G32="M",0,G32)-IF(G33="M",0,G33)-IF(G37="M",0,G37)</f>
        <v>0</v>
      </c>
      <c r="H52" s="315">
        <f>IF(H42="M",0,H42)-IF(H8="M",0,H8)-IF(H11="M",0,H11)-IF(H19="M",0,H19)-IF(H23="M",0,H23)-IF(H25="M",0,H25)-IF(H28="M",0,H28)-IF(H32="M",0,H32)-IF(H33="M",0,H33)-IF(H37="M",0,H37)</f>
        <v>4.661160346586257E-12</v>
      </c>
      <c r="I52" s="55"/>
      <c r="J52" s="290"/>
    </row>
    <row r="53" spans="1:10" ht="15.75">
      <c r="A53" s="185"/>
      <c r="B53" s="305"/>
      <c r="C53" s="306" t="s">
        <v>514</v>
      </c>
      <c r="D53" s="307">
        <f>IF(D11="M",0,D11)-IF(D12="M",0,D12)-IF(D13="M",0,D13)-IF(D14="M",0,D14)</f>
        <v>0</v>
      </c>
      <c r="E53" s="307">
        <f>IF(E11="M",0,E11)-IF(E12="M",0,E12)-IF(E13="M",0,E13)-IF(E14="M",0,E14)</f>
        <v>0</v>
      </c>
      <c r="F53" s="307">
        <f>IF(F11="M",0,F11)-IF(F12="M",0,F12)-IF(F13="M",0,F13)-IF(F14="M",0,F14)</f>
        <v>0</v>
      </c>
      <c r="G53" s="307">
        <f>IF(G11="M",0,G11)-IF(G12="M",0,G12)-IF(G13="M",0,G13)-IF(G14="M",0,G14)</f>
        <v>0</v>
      </c>
      <c r="H53" s="315">
        <f>IF(H11="M",0,H11)-IF(H12="M",0,H12)-IF(H13="M",0,H13)-IF(H14="M",0,H14)</f>
        <v>0</v>
      </c>
      <c r="I53" s="55"/>
      <c r="J53" s="290"/>
    </row>
    <row r="54" spans="1:10" ht="15.75">
      <c r="A54" s="185"/>
      <c r="B54" s="305"/>
      <c r="C54" s="306" t="s">
        <v>515</v>
      </c>
      <c r="D54" s="307">
        <f>D37-SUM(D38:D41)</f>
        <v>0</v>
      </c>
      <c r="E54" s="307">
        <f>E37-SUM(E38:E41)</f>
        <v>0</v>
      </c>
      <c r="F54" s="307">
        <f>F37-SUM(F38:F41)</f>
        <v>0</v>
      </c>
      <c r="G54" s="307">
        <f>G37-SUM(G38:G41)</f>
        <v>0</v>
      </c>
      <c r="H54" s="315">
        <f>H37-SUM(H38:H41)</f>
        <v>0</v>
      </c>
      <c r="I54" s="55"/>
      <c r="J54" s="290"/>
    </row>
    <row r="55" spans="1:10" ht="15.75">
      <c r="A55" s="185"/>
      <c r="B55" s="308" t="s">
        <v>470</v>
      </c>
      <c r="C55" s="306"/>
      <c r="D55" s="293"/>
      <c r="E55" s="293"/>
      <c r="F55" s="293"/>
      <c r="G55" s="293"/>
      <c r="H55" s="316"/>
      <c r="I55" s="55"/>
      <c r="J55" s="290"/>
    </row>
    <row r="56" spans="1:10" ht="15.75">
      <c r="A56" s="53"/>
      <c r="B56" s="309"/>
      <c r="C56" s="310" t="s">
        <v>516</v>
      </c>
      <c r="D56" s="298">
        <f>IF('Table 1'!E13="M",0,'Table 1'!E13)-IF('Table 2C'!D42="M",0,'Table 2C'!D42)</f>
        <v>0</v>
      </c>
      <c r="E56" s="298">
        <f>IF('Table 1'!F13="M",0,'Table 1'!F13)-IF('Table 2C'!E42="M",0,'Table 2C'!E42)</f>
        <v>0</v>
      </c>
      <c r="F56" s="298">
        <f>IF('Table 1'!G13="M",0,'Table 1'!G13)-IF('Table 2C'!F42="M",0,'Table 2C'!F42)</f>
        <v>0</v>
      </c>
      <c r="G56" s="298">
        <f>IF('Table 1'!H13="M",0,'Table 1'!H13)-IF('Table 2C'!G42="M",0,'Table 2C'!G42)</f>
        <v>0</v>
      </c>
      <c r="H56" s="317">
        <f>IF('Table 1'!I13="M",0,'Table 1'!I13)-IF('Table 2C'!H42="M",0,'Table 2C'!H42)</f>
        <v>0</v>
      </c>
      <c r="I56" s="311"/>
      <c r="J56" s="312"/>
    </row>
    <row r="57" ht="15">
      <c r="A57" s="53"/>
    </row>
    <row r="58" ht="15">
      <c r="A58" s="53"/>
    </row>
    <row r="59" ht="15">
      <c r="A59" s="53"/>
    </row>
    <row r="60" ht="15">
      <c r="A60" s="144"/>
    </row>
    <row r="61" ht="15">
      <c r="A61" s="144"/>
    </row>
  </sheetData>
  <sheetProtection password="CC00" sheet="1" objects="1" scenarios="1" insertRows="0"/>
  <mergeCells count="1">
    <mergeCell ref="D50:G50"/>
  </mergeCells>
  <conditionalFormatting sqref="D50:G50">
    <cfRule type="expression" priority="1" dxfId="2" stopIfTrue="1">
      <formula>COUNTA(D8:G8,D11:G15,D19:G19,D23:G23,D25:G25,D28:G28,D32:G33,D37:G37,D42:G42)/56*100&lt;&gt;100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2"/>
  <sheetViews>
    <sheetView showGridLines="0" defaultGridColor="0" zoomScale="80" zoomScaleNormal="80" colorId="22" workbookViewId="0" topLeftCell="B1">
      <selection activeCell="H43" sqref="H43"/>
    </sheetView>
  </sheetViews>
  <sheetFormatPr defaultColWidth="9.77734375" defaultRowHeight="15"/>
  <cols>
    <col min="1" max="1" width="27.6640625" style="40" hidden="1" customWidth="1"/>
    <col min="2" max="2" width="3.77734375" style="25" customWidth="1"/>
    <col min="3" max="3" width="67.4453125" style="71" customWidth="1"/>
    <col min="4" max="4" width="10.99609375" style="25" customWidth="1"/>
    <col min="5" max="6" width="10.77734375" style="25" customWidth="1"/>
    <col min="7" max="8" width="10.6640625" style="25" customWidth="1"/>
    <col min="9" max="9" width="72.77734375" style="25" customWidth="1"/>
    <col min="10" max="10" width="5.3359375" style="25" customWidth="1"/>
    <col min="11" max="11" width="0.9921875" style="25" customWidth="1"/>
    <col min="12" max="12" width="0.55078125" style="25" customWidth="1"/>
    <col min="13" max="13" width="9.77734375" style="25" customWidth="1"/>
    <col min="14" max="14" width="40.77734375" style="25" customWidth="1"/>
    <col min="15" max="16384" width="9.77734375" style="25" customWidth="1"/>
  </cols>
  <sheetData>
    <row r="1" spans="1:12" ht="18">
      <c r="A1" s="49"/>
      <c r="B1" s="145"/>
      <c r="C1" s="62" t="s">
        <v>501</v>
      </c>
      <c r="D1" s="24"/>
      <c r="L1" s="26"/>
    </row>
    <row r="2" spans="1:11" ht="11.25" customHeight="1" thickBot="1">
      <c r="A2" s="49"/>
      <c r="B2" s="145"/>
      <c r="C2" s="63"/>
      <c r="D2" s="27"/>
      <c r="K2" s="26"/>
    </row>
    <row r="3" spans="1:11" ht="16.5" thickTop="1">
      <c r="A3" s="146"/>
      <c r="B3" s="147"/>
      <c r="C3" s="64"/>
      <c r="D3" s="28"/>
      <c r="E3" s="29"/>
      <c r="F3" s="29"/>
      <c r="G3" s="29"/>
      <c r="H3" s="29"/>
      <c r="I3" s="233"/>
      <c r="J3" s="30"/>
      <c r="K3" s="26"/>
    </row>
    <row r="4" spans="1:15" ht="15.75">
      <c r="A4" s="148"/>
      <c r="B4" s="79"/>
      <c r="C4" s="65" t="str">
        <f>'Cover page'!E13</f>
        <v>Country: Hungary</v>
      </c>
      <c r="D4" s="31"/>
      <c r="E4" s="32"/>
      <c r="F4" s="32" t="s">
        <v>2</v>
      </c>
      <c r="G4" s="32"/>
      <c r="H4" s="32"/>
      <c r="I4" s="244"/>
      <c r="J4" s="221"/>
      <c r="O4" s="26"/>
    </row>
    <row r="5" spans="1:15" ht="15.75">
      <c r="A5" s="148" t="s">
        <v>248</v>
      </c>
      <c r="B5" s="79"/>
      <c r="C5" s="58" t="s">
        <v>104</v>
      </c>
      <c r="D5" s="35">
        <v>2005</v>
      </c>
      <c r="E5" s="35">
        <v>2006</v>
      </c>
      <c r="F5" s="35">
        <v>2007</v>
      </c>
      <c r="G5" s="35">
        <v>2008</v>
      </c>
      <c r="H5" s="35">
        <v>2009</v>
      </c>
      <c r="I5" s="149"/>
      <c r="J5" s="221"/>
      <c r="O5" s="26"/>
    </row>
    <row r="6" spans="1:15" ht="15.75">
      <c r="A6" s="148"/>
      <c r="B6" s="79"/>
      <c r="C6" s="65" t="str">
        <f>'Cover page'!E14</f>
        <v>Date: 19/10/2009</v>
      </c>
      <c r="D6" s="345"/>
      <c r="E6" s="345"/>
      <c r="F6" s="345"/>
      <c r="G6" s="346"/>
      <c r="H6" s="272"/>
      <c r="I6" s="149"/>
      <c r="J6" s="221"/>
      <c r="O6" s="26"/>
    </row>
    <row r="7" spans="1:15" ht="10.5" customHeight="1" thickBot="1">
      <c r="A7" s="148"/>
      <c r="B7" s="79"/>
      <c r="C7" s="222"/>
      <c r="D7" s="38"/>
      <c r="E7" s="38"/>
      <c r="F7" s="38"/>
      <c r="G7" s="38"/>
      <c r="H7" s="243"/>
      <c r="I7" s="94"/>
      <c r="J7" s="221"/>
      <c r="O7" s="26"/>
    </row>
    <row r="8" spans="1:15" ht="17.25" thickBot="1" thickTop="1">
      <c r="A8" s="148" t="s">
        <v>271</v>
      </c>
      <c r="B8" s="79"/>
      <c r="C8" s="181" t="s">
        <v>70</v>
      </c>
      <c r="D8" s="389">
        <v>-468807</v>
      </c>
      <c r="E8" s="389">
        <v>-130793</v>
      </c>
      <c r="F8" s="389">
        <v>27614</v>
      </c>
      <c r="G8" s="389">
        <v>-67494</v>
      </c>
      <c r="H8" s="389">
        <v>-155631.2</v>
      </c>
      <c r="I8" s="234"/>
      <c r="J8" s="42"/>
      <c r="O8" s="26"/>
    </row>
    <row r="9" spans="1:15" ht="16.5" thickTop="1">
      <c r="A9" s="148"/>
      <c r="B9" s="79"/>
      <c r="C9" s="67" t="s">
        <v>132</v>
      </c>
      <c r="D9" s="411" t="s">
        <v>590</v>
      </c>
      <c r="E9" s="411" t="s">
        <v>590</v>
      </c>
      <c r="F9" s="411" t="s">
        <v>590</v>
      </c>
      <c r="G9" s="411" t="s">
        <v>590</v>
      </c>
      <c r="H9" s="411" t="s">
        <v>590</v>
      </c>
      <c r="I9" s="240"/>
      <c r="J9" s="44"/>
      <c r="O9" s="26"/>
    </row>
    <row r="10" spans="1:15" ht="11.25" customHeight="1">
      <c r="A10" s="148"/>
      <c r="B10" s="79"/>
      <c r="C10" s="67"/>
      <c r="D10" s="201"/>
      <c r="E10" s="206"/>
      <c r="F10" s="206"/>
      <c r="G10" s="206"/>
      <c r="H10" s="206"/>
      <c r="I10" s="241"/>
      <c r="J10" s="44"/>
      <c r="O10" s="26"/>
    </row>
    <row r="11" spans="1:15" ht="15.75">
      <c r="A11" s="148" t="s">
        <v>272</v>
      </c>
      <c r="B11" s="182"/>
      <c r="C11" s="46" t="s">
        <v>145</v>
      </c>
      <c r="D11" s="390">
        <v>1138</v>
      </c>
      <c r="E11" s="390">
        <v>977</v>
      </c>
      <c r="F11" s="390">
        <v>887</v>
      </c>
      <c r="G11" s="390">
        <v>500</v>
      </c>
      <c r="H11" s="390">
        <v>61.2</v>
      </c>
      <c r="I11" s="242"/>
      <c r="J11" s="44"/>
      <c r="O11" s="26"/>
    </row>
    <row r="12" spans="1:15" ht="15.75">
      <c r="A12" s="148" t="s">
        <v>273</v>
      </c>
      <c r="B12" s="79"/>
      <c r="C12" s="46" t="s">
        <v>73</v>
      </c>
      <c r="D12" s="402">
        <v>1145</v>
      </c>
      <c r="E12" s="402">
        <v>1148</v>
      </c>
      <c r="F12" s="402">
        <v>889</v>
      </c>
      <c r="G12" s="402">
        <v>502</v>
      </c>
      <c r="H12" s="402">
        <v>61.2</v>
      </c>
      <c r="I12" s="203"/>
      <c r="J12" s="44"/>
      <c r="O12" s="26"/>
    </row>
    <row r="13" spans="1:15" ht="15.75">
      <c r="A13" s="148" t="s">
        <v>274</v>
      </c>
      <c r="B13" s="79"/>
      <c r="C13" s="46" t="s">
        <v>74</v>
      </c>
      <c r="D13" s="391">
        <v>-7</v>
      </c>
      <c r="E13" s="391">
        <v>-171</v>
      </c>
      <c r="F13" s="391">
        <v>-2</v>
      </c>
      <c r="G13" s="391">
        <v>-2</v>
      </c>
      <c r="H13" s="391">
        <v>0</v>
      </c>
      <c r="I13" s="203"/>
      <c r="J13" s="44"/>
      <c r="O13" s="26"/>
    </row>
    <row r="14" spans="1:15" ht="15.75">
      <c r="A14" s="148" t="s">
        <v>275</v>
      </c>
      <c r="B14" s="79"/>
      <c r="C14" s="46" t="s">
        <v>42</v>
      </c>
      <c r="D14" s="391" t="s">
        <v>563</v>
      </c>
      <c r="E14" s="391" t="s">
        <v>563</v>
      </c>
      <c r="F14" s="391" t="s">
        <v>563</v>
      </c>
      <c r="G14" s="391" t="s">
        <v>563</v>
      </c>
      <c r="H14" s="391" t="s">
        <v>563</v>
      </c>
      <c r="I14" s="203"/>
      <c r="J14" s="44"/>
      <c r="O14" s="26"/>
    </row>
    <row r="15" spans="1:15" ht="15.75">
      <c r="A15" s="299" t="s">
        <v>435</v>
      </c>
      <c r="B15" s="79"/>
      <c r="C15" s="183" t="s">
        <v>138</v>
      </c>
      <c r="D15" s="194" t="s">
        <v>563</v>
      </c>
      <c r="E15" s="194" t="s">
        <v>563</v>
      </c>
      <c r="F15" s="194" t="s">
        <v>563</v>
      </c>
      <c r="G15" s="194" t="s">
        <v>563</v>
      </c>
      <c r="H15" s="194" t="s">
        <v>563</v>
      </c>
      <c r="I15" s="203"/>
      <c r="J15" s="44"/>
      <c r="O15" s="26"/>
    </row>
    <row r="16" spans="1:15" ht="15.75">
      <c r="A16" s="148" t="s">
        <v>276</v>
      </c>
      <c r="B16" s="79"/>
      <c r="C16" s="353" t="s">
        <v>105</v>
      </c>
      <c r="D16" s="197"/>
      <c r="E16" s="197"/>
      <c r="F16" s="197"/>
      <c r="G16" s="197"/>
      <c r="H16" s="197"/>
      <c r="I16" s="204"/>
      <c r="J16" s="44"/>
      <c r="O16" s="26"/>
    </row>
    <row r="17" spans="1:15" ht="15.75">
      <c r="A17" s="148" t="s">
        <v>277</v>
      </c>
      <c r="B17" s="79"/>
      <c r="C17" s="353" t="s">
        <v>106</v>
      </c>
      <c r="D17" s="197"/>
      <c r="E17" s="197"/>
      <c r="F17" s="197"/>
      <c r="G17" s="197"/>
      <c r="H17" s="197"/>
      <c r="I17" s="204"/>
      <c r="J17" s="44"/>
      <c r="O17" s="26"/>
    </row>
    <row r="18" spans="1:15" ht="15.75">
      <c r="A18" s="148"/>
      <c r="B18" s="79"/>
      <c r="C18" s="54"/>
      <c r="D18" s="238"/>
      <c r="E18" s="351"/>
      <c r="F18" s="351"/>
      <c r="G18" s="351"/>
      <c r="H18" s="352"/>
      <c r="I18" s="203"/>
      <c r="J18" s="44"/>
      <c r="O18" s="26"/>
    </row>
    <row r="19" spans="1:15" ht="15.75">
      <c r="A19" s="148" t="s">
        <v>278</v>
      </c>
      <c r="B19" s="79"/>
      <c r="C19" s="46" t="s">
        <v>176</v>
      </c>
      <c r="D19" s="194" t="s">
        <v>563</v>
      </c>
      <c r="E19" s="194" t="s">
        <v>563</v>
      </c>
      <c r="F19" s="194" t="s">
        <v>563</v>
      </c>
      <c r="G19" s="194" t="s">
        <v>563</v>
      </c>
      <c r="H19" s="194" t="s">
        <v>563</v>
      </c>
      <c r="I19" s="203"/>
      <c r="J19" s="44"/>
      <c r="O19" s="26"/>
    </row>
    <row r="20" spans="1:15" ht="15.75">
      <c r="A20" s="148" t="s">
        <v>279</v>
      </c>
      <c r="B20" s="182"/>
      <c r="C20" s="353" t="s">
        <v>105</v>
      </c>
      <c r="D20" s="197"/>
      <c r="E20" s="197"/>
      <c r="F20" s="197"/>
      <c r="G20" s="197"/>
      <c r="H20" s="197"/>
      <c r="I20" s="204"/>
      <c r="J20" s="44"/>
      <c r="O20" s="26"/>
    </row>
    <row r="21" spans="1:15" ht="15.75">
      <c r="A21" s="148" t="s">
        <v>280</v>
      </c>
      <c r="B21" s="182"/>
      <c r="C21" s="353" t="s">
        <v>106</v>
      </c>
      <c r="D21" s="198"/>
      <c r="E21" s="198"/>
      <c r="F21" s="198"/>
      <c r="G21" s="198"/>
      <c r="H21" s="198"/>
      <c r="I21" s="239"/>
      <c r="J21" s="44"/>
      <c r="O21" s="26"/>
    </row>
    <row r="22" spans="1:15" ht="15.75">
      <c r="A22" s="148"/>
      <c r="B22" s="182"/>
      <c r="C22" s="46"/>
      <c r="D22" s="238"/>
      <c r="E22" s="351"/>
      <c r="F22" s="351"/>
      <c r="G22" s="351"/>
      <c r="H22" s="351"/>
      <c r="I22" s="203"/>
      <c r="J22" s="44"/>
      <c r="O22" s="26"/>
    </row>
    <row r="23" spans="1:15" ht="15.75">
      <c r="A23" s="148" t="s">
        <v>281</v>
      </c>
      <c r="B23" s="182"/>
      <c r="C23" s="46" t="s">
        <v>71</v>
      </c>
      <c r="D23" s="391">
        <v>0</v>
      </c>
      <c r="E23" s="391">
        <v>0</v>
      </c>
      <c r="F23" s="391">
        <v>0</v>
      </c>
      <c r="G23" s="391">
        <v>0</v>
      </c>
      <c r="H23" s="391">
        <v>0</v>
      </c>
      <c r="I23" s="203"/>
      <c r="J23" s="44"/>
      <c r="O23" s="26"/>
    </row>
    <row r="24" spans="1:15" ht="15.75">
      <c r="A24" s="148"/>
      <c r="B24" s="182"/>
      <c r="C24" s="46"/>
      <c r="D24" s="238"/>
      <c r="E24" s="351"/>
      <c r="F24" s="351"/>
      <c r="G24" s="351"/>
      <c r="H24" s="351"/>
      <c r="I24" s="203"/>
      <c r="J24" s="44"/>
      <c r="O24" s="26"/>
    </row>
    <row r="25" spans="1:15" ht="15.75">
      <c r="A25" s="148" t="s">
        <v>282</v>
      </c>
      <c r="B25" s="182"/>
      <c r="C25" s="46" t="s">
        <v>66</v>
      </c>
      <c r="D25" s="391">
        <v>16731</v>
      </c>
      <c r="E25" s="391">
        <v>43347</v>
      </c>
      <c r="F25" s="391">
        <v>22490</v>
      </c>
      <c r="G25" s="391">
        <v>-11276</v>
      </c>
      <c r="H25" s="391">
        <v>-13700</v>
      </c>
      <c r="I25" s="203"/>
      <c r="J25" s="44"/>
      <c r="O25" s="26"/>
    </row>
    <row r="26" spans="1:15" ht="15.75">
      <c r="A26" s="148" t="s">
        <v>283</v>
      </c>
      <c r="B26" s="182"/>
      <c r="C26" s="353" t="s">
        <v>105</v>
      </c>
      <c r="D26" s="393">
        <v>-4</v>
      </c>
      <c r="E26" s="393">
        <v>-2</v>
      </c>
      <c r="F26" s="393">
        <v>7</v>
      </c>
      <c r="G26" s="393">
        <v>-8</v>
      </c>
      <c r="H26" s="393">
        <v>0</v>
      </c>
      <c r="I26" s="395" t="s">
        <v>582</v>
      </c>
      <c r="J26" s="44"/>
      <c r="O26" s="26"/>
    </row>
    <row r="27" spans="1:15" ht="15.75">
      <c r="A27" s="148"/>
      <c r="B27" s="182"/>
      <c r="C27" s="353"/>
      <c r="D27" s="398">
        <v>0</v>
      </c>
      <c r="E27" s="398">
        <v>0</v>
      </c>
      <c r="F27" s="393">
        <v>8262</v>
      </c>
      <c r="G27" s="393">
        <v>-458</v>
      </c>
      <c r="H27" s="393"/>
      <c r="I27" s="395" t="s">
        <v>593</v>
      </c>
      <c r="J27" s="44"/>
      <c r="O27" s="26"/>
    </row>
    <row r="28" spans="1:15" ht="15.75">
      <c r="A28" s="148" t="s">
        <v>284</v>
      </c>
      <c r="B28" s="182"/>
      <c r="C28" s="353" t="s">
        <v>106</v>
      </c>
      <c r="D28" s="398">
        <v>16735</v>
      </c>
      <c r="E28" s="398">
        <v>43349</v>
      </c>
      <c r="F28" s="393">
        <v>14221</v>
      </c>
      <c r="G28" s="393">
        <v>-10810</v>
      </c>
      <c r="H28" s="393">
        <v>-13700</v>
      </c>
      <c r="I28" s="395" t="s">
        <v>583</v>
      </c>
      <c r="J28" s="44"/>
      <c r="O28" s="26"/>
    </row>
    <row r="29" spans="1:15" ht="15.75">
      <c r="A29" s="148" t="s">
        <v>285</v>
      </c>
      <c r="B29" s="79"/>
      <c r="C29" s="46" t="s">
        <v>65</v>
      </c>
      <c r="D29" s="391">
        <v>-10288</v>
      </c>
      <c r="E29" s="391">
        <v>-5384</v>
      </c>
      <c r="F29" s="391">
        <v>-4611</v>
      </c>
      <c r="G29" s="391">
        <v>-2226</v>
      </c>
      <c r="H29" s="391">
        <v>0</v>
      </c>
      <c r="I29" s="203"/>
      <c r="J29" s="44"/>
      <c r="O29" s="26"/>
    </row>
    <row r="30" spans="1:15" ht="15.75">
      <c r="A30" s="148" t="s">
        <v>286</v>
      </c>
      <c r="B30" s="79"/>
      <c r="C30" s="353" t="s">
        <v>105</v>
      </c>
      <c r="D30" s="197"/>
      <c r="E30" s="197"/>
      <c r="F30" s="197"/>
      <c r="G30" s="197"/>
      <c r="H30" s="197"/>
      <c r="I30" s="395"/>
      <c r="J30" s="44"/>
      <c r="O30" s="26"/>
    </row>
    <row r="31" spans="1:15" ht="15.75">
      <c r="A31" s="148" t="s">
        <v>287</v>
      </c>
      <c r="B31" s="79"/>
      <c r="C31" s="353" t="s">
        <v>106</v>
      </c>
      <c r="D31" s="197"/>
      <c r="E31" s="197"/>
      <c r="F31" s="197"/>
      <c r="G31" s="197"/>
      <c r="H31" s="197"/>
      <c r="I31" s="204"/>
      <c r="J31" s="44"/>
      <c r="O31" s="26"/>
    </row>
    <row r="32" spans="1:15" ht="15.75">
      <c r="A32" s="148"/>
      <c r="B32" s="182"/>
      <c r="C32" s="46"/>
      <c r="D32" s="348"/>
      <c r="E32" s="349"/>
      <c r="F32" s="349"/>
      <c r="G32" s="349"/>
      <c r="H32" s="352"/>
      <c r="I32" s="203"/>
      <c r="J32" s="44"/>
      <c r="O32" s="26"/>
    </row>
    <row r="33" spans="1:15" ht="15.75">
      <c r="A33" s="299" t="s">
        <v>561</v>
      </c>
      <c r="B33" s="182"/>
      <c r="C33" s="46" t="s">
        <v>127</v>
      </c>
      <c r="D33" s="194" t="s">
        <v>563</v>
      </c>
      <c r="E33" s="194" t="s">
        <v>563</v>
      </c>
      <c r="F33" s="194" t="s">
        <v>563</v>
      </c>
      <c r="G33" s="194" t="s">
        <v>563</v>
      </c>
      <c r="H33" s="194" t="s">
        <v>563</v>
      </c>
      <c r="I33" s="203"/>
      <c r="J33" s="44"/>
      <c r="O33" s="26"/>
    </row>
    <row r="34" spans="1:15" ht="15.75">
      <c r="A34" s="299" t="s">
        <v>432</v>
      </c>
      <c r="B34" s="79"/>
      <c r="C34" s="46" t="s">
        <v>503</v>
      </c>
      <c r="D34" s="194" t="s">
        <v>563</v>
      </c>
      <c r="E34" s="194" t="s">
        <v>563</v>
      </c>
      <c r="F34" s="194" t="s">
        <v>563</v>
      </c>
      <c r="G34" s="194" t="s">
        <v>563</v>
      </c>
      <c r="H34" s="194" t="s">
        <v>563</v>
      </c>
      <c r="I34" s="203"/>
      <c r="J34" s="44"/>
      <c r="O34" s="26"/>
    </row>
    <row r="35" spans="1:15" ht="15.75">
      <c r="A35" s="299" t="s">
        <v>433</v>
      </c>
      <c r="B35" s="182"/>
      <c r="C35" s="353" t="s">
        <v>105</v>
      </c>
      <c r="D35" s="197"/>
      <c r="E35" s="197"/>
      <c r="F35" s="197"/>
      <c r="G35" s="197"/>
      <c r="H35" s="197"/>
      <c r="I35" s="204"/>
      <c r="J35" s="44"/>
      <c r="O35" s="26"/>
    </row>
    <row r="36" spans="1:15" ht="15.75">
      <c r="A36" s="299" t="s">
        <v>434</v>
      </c>
      <c r="B36" s="182"/>
      <c r="C36" s="353" t="s">
        <v>106</v>
      </c>
      <c r="D36" s="197"/>
      <c r="E36" s="197"/>
      <c r="F36" s="197"/>
      <c r="G36" s="197"/>
      <c r="H36" s="197"/>
      <c r="I36" s="204"/>
      <c r="J36" s="44"/>
      <c r="O36" s="26"/>
    </row>
    <row r="37" spans="1:15" ht="15.75">
      <c r="A37" s="148"/>
      <c r="B37" s="184"/>
      <c r="C37" s="46"/>
      <c r="D37" s="348"/>
      <c r="E37" s="349"/>
      <c r="F37" s="349"/>
      <c r="G37" s="349"/>
      <c r="H37" s="352"/>
      <c r="I37" s="203"/>
      <c r="J37" s="44"/>
      <c r="O37" s="26"/>
    </row>
    <row r="38" spans="1:15" ht="15.75">
      <c r="A38" s="148" t="s">
        <v>288</v>
      </c>
      <c r="B38" s="79"/>
      <c r="C38" s="46" t="s">
        <v>67</v>
      </c>
      <c r="D38" s="391">
        <v>423903</v>
      </c>
      <c r="E38" s="391">
        <v>468806</v>
      </c>
      <c r="F38" s="391">
        <v>130793</v>
      </c>
      <c r="G38" s="391">
        <v>0</v>
      </c>
      <c r="H38" s="391">
        <v>67360.1</v>
      </c>
      <c r="I38" s="203"/>
      <c r="J38" s="44"/>
      <c r="O38" s="26"/>
    </row>
    <row r="39" spans="1:15" ht="15.75">
      <c r="A39" s="148" t="s">
        <v>289</v>
      </c>
      <c r="B39" s="79"/>
      <c r="C39" s="353" t="s">
        <v>105</v>
      </c>
      <c r="D39" s="393">
        <v>423903</v>
      </c>
      <c r="E39" s="393">
        <v>468806</v>
      </c>
      <c r="F39" s="393">
        <v>130793</v>
      </c>
      <c r="G39" s="393">
        <v>0</v>
      </c>
      <c r="H39" s="393">
        <v>67360.1</v>
      </c>
      <c r="I39" s="204"/>
      <c r="J39" s="44"/>
      <c r="O39" s="26"/>
    </row>
    <row r="40" spans="1:15" ht="15.75">
      <c r="A40" s="148" t="s">
        <v>290</v>
      </c>
      <c r="B40" s="79"/>
      <c r="C40" s="353" t="s">
        <v>106</v>
      </c>
      <c r="D40" s="197"/>
      <c r="E40" s="197"/>
      <c r="F40" s="197"/>
      <c r="G40" s="197"/>
      <c r="H40" s="197"/>
      <c r="I40" s="204"/>
      <c r="J40" s="44"/>
      <c r="O40" s="26"/>
    </row>
    <row r="41" spans="1:15" ht="15.75">
      <c r="A41" s="148" t="s">
        <v>291</v>
      </c>
      <c r="B41" s="79"/>
      <c r="C41" s="353" t="s">
        <v>107</v>
      </c>
      <c r="D41" s="197"/>
      <c r="E41" s="197"/>
      <c r="F41" s="197"/>
      <c r="G41" s="197"/>
      <c r="H41" s="197"/>
      <c r="I41" s="204"/>
      <c r="J41" s="44"/>
      <c r="O41" s="26"/>
    </row>
    <row r="42" spans="1:15" ht="16.5" thickBot="1">
      <c r="A42" s="135"/>
      <c r="B42" s="182"/>
      <c r="C42" s="152"/>
      <c r="D42" s="348"/>
      <c r="E42" s="349"/>
      <c r="F42" s="349"/>
      <c r="G42" s="349"/>
      <c r="H42" s="354"/>
      <c r="I42" s="203"/>
      <c r="J42" s="44"/>
      <c r="O42" s="26"/>
    </row>
    <row r="43" spans="1:15" ht="17.25" thickBot="1" thickTop="1">
      <c r="A43" s="148" t="s">
        <v>292</v>
      </c>
      <c r="B43" s="148"/>
      <c r="C43" s="151" t="s">
        <v>63</v>
      </c>
      <c r="D43" s="389">
        <f>D8+D11+D23+D25+D29+D38</f>
        <v>-37323</v>
      </c>
      <c r="E43" s="389">
        <f>E8+E11+E23+E25+E29+E38</f>
        <v>376953</v>
      </c>
      <c r="F43" s="389">
        <f>F8+F11+F23+F25+F29+F38</f>
        <v>177173</v>
      </c>
      <c r="G43" s="389">
        <f>G8+G11+G23+G25+G29+G38</f>
        <v>-80496</v>
      </c>
      <c r="H43" s="389">
        <f>H8+H11+H23+H25+H29+H38</f>
        <v>-101909.9</v>
      </c>
      <c r="I43" s="235"/>
      <c r="J43" s="42"/>
      <c r="O43" s="26"/>
    </row>
    <row r="44" spans="1:11" ht="16.5" thickTop="1">
      <c r="A44" s="135"/>
      <c r="B44" s="79"/>
      <c r="C44" s="68" t="s">
        <v>43</v>
      </c>
      <c r="D44" s="48"/>
      <c r="E44" s="40"/>
      <c r="F44" s="40"/>
      <c r="G44" s="49"/>
      <c r="H44" s="49"/>
      <c r="I44" s="40"/>
      <c r="J44" s="44"/>
      <c r="K44" s="26"/>
    </row>
    <row r="45" spans="1:11" ht="9" customHeight="1">
      <c r="A45" s="135"/>
      <c r="B45" s="79"/>
      <c r="C45" s="69"/>
      <c r="D45" s="50"/>
      <c r="E45" s="40"/>
      <c r="F45" s="40"/>
      <c r="G45" s="40"/>
      <c r="H45" s="40"/>
      <c r="I45" s="40"/>
      <c r="J45" s="44"/>
      <c r="K45" s="26"/>
    </row>
    <row r="46" spans="1:11" s="266" customFormat="1" ht="15.75">
      <c r="A46" s="135"/>
      <c r="B46" s="79"/>
      <c r="C46" s="225" t="s">
        <v>141</v>
      </c>
      <c r="D46" s="26"/>
      <c r="E46" s="40"/>
      <c r="F46" s="40"/>
      <c r="G46" s="40"/>
      <c r="H46" s="40"/>
      <c r="I46" s="40"/>
      <c r="J46" s="44"/>
      <c r="K46" s="26"/>
    </row>
    <row r="47" spans="1:11" ht="15.75">
      <c r="A47" s="135"/>
      <c r="B47" s="79"/>
      <c r="C47" s="65" t="s">
        <v>144</v>
      </c>
      <c r="D47" s="26"/>
      <c r="E47" s="40"/>
      <c r="F47" s="40"/>
      <c r="G47" s="40"/>
      <c r="H47" s="40"/>
      <c r="I47" s="40"/>
      <c r="J47" s="44"/>
      <c r="K47" s="26"/>
    </row>
    <row r="48" spans="1:12" ht="12" customHeight="1" thickBot="1">
      <c r="A48" s="178"/>
      <c r="B48" s="173"/>
      <c r="C48" s="70"/>
      <c r="D48" s="51"/>
      <c r="E48" s="51"/>
      <c r="F48" s="51"/>
      <c r="G48" s="51"/>
      <c r="H48" s="51"/>
      <c r="I48" s="51"/>
      <c r="J48" s="52"/>
      <c r="L48" s="26"/>
    </row>
    <row r="49" spans="1:12" ht="16.5" thickTop="1">
      <c r="A49" s="185"/>
      <c r="B49" s="145"/>
      <c r="L49" s="26"/>
    </row>
    <row r="50" ht="15">
      <c r="A50" s="185"/>
    </row>
    <row r="51" spans="1:10" ht="30" customHeight="1">
      <c r="A51" s="185"/>
      <c r="B51" s="313" t="s">
        <v>194</v>
      </c>
      <c r="C51" s="303"/>
      <c r="D51" s="418" t="str">
        <f>IF(COUNTA(D8:G8,D11:G15,D19:G19,D23:G23,D25:G25,D29:G29,D33:G34,D38:G38,D43:G43)/56*100=100,"OK - Table 2D is fully completed","WARNING - Table 2D is not fully completed, please fill in figure, L, M or 0")</f>
        <v>OK - Table 2D is fully completed</v>
      </c>
      <c r="E51" s="418"/>
      <c r="F51" s="418"/>
      <c r="G51" s="418"/>
      <c r="H51" s="314"/>
      <c r="I51" s="304"/>
      <c r="J51" s="288"/>
    </row>
    <row r="52" spans="1:10" ht="15.75">
      <c r="A52" s="185"/>
      <c r="B52" s="289" t="s">
        <v>195</v>
      </c>
      <c r="C52" s="143"/>
      <c r="D52" s="307"/>
      <c r="E52" s="107"/>
      <c r="F52" s="107"/>
      <c r="G52" s="107"/>
      <c r="H52" s="107"/>
      <c r="I52" s="55"/>
      <c r="J52" s="290"/>
    </row>
    <row r="53" spans="1:10" ht="23.25">
      <c r="A53" s="185"/>
      <c r="B53" s="305"/>
      <c r="C53" s="306" t="s">
        <v>510</v>
      </c>
      <c r="D53" s="307">
        <f>IF(D43="M",0,D43)-IF(D8="M",0,D8)-IF(D11="M",0,D11)-IF(D19="M",0,D19)-IF(D23="M",0,D23)-IF(D25="M",0,D25)-IF(D29="M",0,D29)-IF(D33="M",0,D33)-IF(D34="M",0,D34)-IF(D38="M",0,D38)</f>
        <v>0</v>
      </c>
      <c r="E53" s="307">
        <f>IF(E43="M",0,E43)-IF(E8="M",0,E8)-IF(E11="M",0,E11)-IF(E19="M",0,E19)-IF(E23="M",0,E23)-IF(E25="M",0,E25)-IF(E29="M",0,E29)-IF(E33="M",0,E33)-IF(E34="M",0,E34)-IF(E38="M",0,E38)</f>
        <v>0</v>
      </c>
      <c r="F53" s="307">
        <f>IF(F43="M",0,F43)-IF(F8="M",0,F8)-IF(F11="M",0,F11)-IF(F19="M",0,F19)-IF(F23="M",0,F23)-IF(F25="M",0,F25)-IF(F29="M",0,F29)-IF(F33="M",0,F33)-IF(F34="M",0,F34)-IF(F38="M",0,F38)</f>
        <v>0</v>
      </c>
      <c r="G53" s="307">
        <f>IF(G43="M",0,G43)-IF(G8="M",0,G8)-IF(G11="M",0,G11)-IF(G19="M",0,G19)-IF(G23="M",0,G23)-IF(G25="M",0,G25)-IF(G29="M",0,G29)-IF(G33="M",0,G33)-IF(G34="M",0,G34)-IF(G38="M",0,G38)</f>
        <v>0</v>
      </c>
      <c r="H53" s="315">
        <f>IF(H43="M",0,H43)-IF(H8="M",0,H8)-IF(H11="M",0,H11)-IF(H19="M",0,H19)-IF(H23="M",0,H23)-IF(H25="M",0,H25)-IF(H29="M",0,H29)-IF(H33="M",0,H33)-IF(H34="M",0,H34)-IF(H38="M",0,H38)</f>
        <v>0</v>
      </c>
      <c r="I53" s="55"/>
      <c r="J53" s="290"/>
    </row>
    <row r="54" spans="1:10" ht="15.75">
      <c r="A54" s="185"/>
      <c r="B54" s="305"/>
      <c r="C54" s="306" t="s">
        <v>511</v>
      </c>
      <c r="D54" s="307">
        <f>IF(D11="M",0,D11)-IF(D12="M",0,D12)-IF(D13="M",0,D13)-IF(D14="M",0,D14)</f>
        <v>0</v>
      </c>
      <c r="E54" s="307">
        <f>IF(E11="M",0,E11)-IF(E12="M",0,E12)-IF(E13="M",0,E13)-IF(E14="M",0,E14)</f>
        <v>0</v>
      </c>
      <c r="F54" s="307">
        <f>IF(F11="M",0,F11)-IF(F12="M",0,F12)-IF(F13="M",0,F13)-IF(F14="M",0,F14)</f>
        <v>0</v>
      </c>
      <c r="G54" s="307">
        <f>IF(G11="M",0,G11)-IF(G12="M",0,G12)-IF(G13="M",0,G13)-IF(G14="M",0,G14)</f>
        <v>0</v>
      </c>
      <c r="H54" s="315">
        <f>IF(H11="M",0,H11)-IF(H12="M",0,H12)-IF(H13="M",0,H13)-IF(H14="M",0,H14)</f>
        <v>0</v>
      </c>
      <c r="I54" s="55"/>
      <c r="J54" s="290"/>
    </row>
    <row r="55" spans="1:10" ht="15.75">
      <c r="A55" s="185"/>
      <c r="B55" s="305"/>
      <c r="C55" s="306" t="s">
        <v>512</v>
      </c>
      <c r="D55" s="307">
        <f>D38-SUM(D39:D42)</f>
        <v>0</v>
      </c>
      <c r="E55" s="307">
        <f>E38-SUM(E39:E42)</f>
        <v>0</v>
      </c>
      <c r="F55" s="307">
        <f>F38-SUM(F39:F42)</f>
        <v>0</v>
      </c>
      <c r="G55" s="307">
        <f>G38-SUM(G39:G42)</f>
        <v>0</v>
      </c>
      <c r="H55" s="315">
        <f>H38-SUM(H39:H42)</f>
        <v>0</v>
      </c>
      <c r="I55" s="55"/>
      <c r="J55" s="290"/>
    </row>
    <row r="56" spans="1:10" ht="15.75">
      <c r="A56" s="185"/>
      <c r="B56" s="308" t="s">
        <v>470</v>
      </c>
      <c r="C56" s="306"/>
      <c r="D56" s="293"/>
      <c r="E56" s="293"/>
      <c r="F56" s="293"/>
      <c r="G56" s="293"/>
      <c r="H56" s="316"/>
      <c r="I56" s="55"/>
      <c r="J56" s="290"/>
    </row>
    <row r="57" spans="1:10" ht="15.75">
      <c r="A57" s="53"/>
      <c r="B57" s="309"/>
      <c r="C57" s="310" t="s">
        <v>513</v>
      </c>
      <c r="D57" s="298">
        <f>IF('Table 1'!E14="M",0,'Table 1'!E14)-IF('Table 2D'!D43="M",0,'Table 2D'!D43)</f>
        <v>0</v>
      </c>
      <c r="E57" s="298">
        <f>IF('Table 1'!F14="M",0,'Table 1'!F14)-IF('Table 2D'!E43="M",0,'Table 2D'!E43)</f>
        <v>0</v>
      </c>
      <c r="F57" s="298">
        <f>IF('Table 1'!G14="M",0,'Table 1'!G14)-IF('Table 2D'!F43="M",0,'Table 2D'!F43)</f>
        <v>0</v>
      </c>
      <c r="G57" s="298">
        <f>IF('Table 1'!H14="M",0,'Table 1'!H14)-IF('Table 2D'!G43="M",0,'Table 2D'!G43)</f>
        <v>0</v>
      </c>
      <c r="H57" s="317">
        <f>IF('Table 1'!I14="M",0,'Table 1'!I14)-IF('Table 2D'!H43="M",0,'Table 2D'!H43)</f>
        <v>0</v>
      </c>
      <c r="I57" s="311"/>
      <c r="J57" s="312"/>
    </row>
    <row r="58" ht="15">
      <c r="A58" s="53"/>
    </row>
    <row r="59" ht="15">
      <c r="A59" s="53"/>
    </row>
    <row r="60" ht="15">
      <c r="A60" s="53"/>
    </row>
    <row r="61" ht="15">
      <c r="A61" s="144"/>
    </row>
    <row r="62" ht="15">
      <c r="A62" s="144"/>
    </row>
  </sheetData>
  <sheetProtection password="CC00" sheet="1" objects="1" scenarios="1" insertRows="0"/>
  <mergeCells count="1">
    <mergeCell ref="D51:G51"/>
  </mergeCells>
  <conditionalFormatting sqref="D51:G51">
    <cfRule type="expression" priority="1" dxfId="2" stopIfTrue="1">
      <formula>COUNTA(D8:G8,D11:G15,D19:G19,D23:G23,D25:G25,D29:G29,D33:G34,D38:G38,D43:G43)/56*100&lt;&gt;100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K71"/>
  <sheetViews>
    <sheetView showGridLines="0" defaultGridColor="0" zoomScale="85" zoomScaleNormal="85" colorId="22" workbookViewId="0" topLeftCell="C13">
      <selection activeCell="D42" sqref="D42:G42"/>
    </sheetView>
  </sheetViews>
  <sheetFormatPr defaultColWidth="9.77734375" defaultRowHeight="15"/>
  <cols>
    <col min="1" max="1" width="17.3359375" style="40" hidden="1" customWidth="1"/>
    <col min="2" max="2" width="4.5546875" style="267" customWidth="1"/>
    <col min="3" max="3" width="68.445312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1" spans="1:11" ht="9.75" customHeight="1">
      <c r="A1" s="53"/>
      <c r="B1" s="222"/>
      <c r="C1" s="264"/>
      <c r="D1" s="265"/>
      <c r="E1" s="144"/>
      <c r="F1" s="144"/>
      <c r="G1" s="144"/>
      <c r="H1" s="144"/>
      <c r="I1" s="144"/>
      <c r="K1" s="26"/>
    </row>
    <row r="2" spans="1:11" ht="9.75" customHeight="1">
      <c r="A2" s="53"/>
      <c r="B2" s="222"/>
      <c r="C2" s="264"/>
      <c r="D2" s="265"/>
      <c r="E2" s="144"/>
      <c r="F2" s="144"/>
      <c r="G2" s="144"/>
      <c r="H2" s="144"/>
      <c r="I2" s="144"/>
      <c r="K2" s="26"/>
    </row>
    <row r="3" spans="1:11" ht="18">
      <c r="A3" s="49"/>
      <c r="C3" s="62" t="s">
        <v>79</v>
      </c>
      <c r="D3" s="24"/>
      <c r="K3" s="26"/>
    </row>
    <row r="4" spans="1:11" ht="16.5" thickBot="1">
      <c r="A4" s="49"/>
      <c r="K4" s="26"/>
    </row>
    <row r="5" spans="1:11" ht="16.5" thickTop="1">
      <c r="A5" s="146"/>
      <c r="B5" s="258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259"/>
      <c r="C6" s="65" t="str">
        <f>'Cover page'!E13</f>
        <v>Country: Hungary</v>
      </c>
      <c r="D6" s="31"/>
      <c r="E6" s="419" t="s">
        <v>2</v>
      </c>
      <c r="F6" s="419"/>
      <c r="G6" s="32"/>
      <c r="H6" s="33"/>
      <c r="I6" s="44"/>
    </row>
    <row r="7" spans="1:9" ht="15.75">
      <c r="A7" s="148"/>
      <c r="B7" s="25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259"/>
      <c r="C8" s="65" t="str">
        <f>'Cover page'!E14</f>
        <v>Date: 19/10/2009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259"/>
      <c r="C9" s="66"/>
      <c r="D9" s="87"/>
      <c r="E9" s="87"/>
      <c r="F9" s="87"/>
      <c r="G9" s="176"/>
      <c r="H9" s="150"/>
      <c r="I9" s="44"/>
    </row>
    <row r="10" spans="1:9" ht="16.5" customHeight="1" thickBot="1" thickTop="1">
      <c r="A10" s="135" t="s">
        <v>293</v>
      </c>
      <c r="B10" s="263"/>
      <c r="C10" s="151" t="s">
        <v>95</v>
      </c>
      <c r="D10" s="389">
        <f>-'Table 1'!E10</f>
        <v>1737251.6153846155</v>
      </c>
      <c r="E10" s="389">
        <f>-'Table 1'!F10</f>
        <v>2212435</v>
      </c>
      <c r="F10" s="389">
        <f>-'Table 1'!G10</f>
        <v>1269133</v>
      </c>
      <c r="G10" s="389">
        <f>-'Table 1'!H10</f>
        <v>1002497</v>
      </c>
      <c r="H10" s="205"/>
      <c r="I10" s="44"/>
    </row>
    <row r="11" spans="1:9" ht="6" customHeight="1" thickTop="1">
      <c r="A11" s="132"/>
      <c r="B11" s="25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294</v>
      </c>
      <c r="B12" s="153"/>
      <c r="C12" s="154" t="s">
        <v>147</v>
      </c>
      <c r="D12" s="228">
        <f>D13+D14+D15+D22+D27</f>
        <v>-437646</v>
      </c>
      <c r="E12" s="228">
        <f>E13+E14+E15+E22+E27</f>
        <v>-127337</v>
      </c>
      <c r="F12" s="228">
        <f>F13+F14+F15+F22+F27</f>
        <v>2858</v>
      </c>
      <c r="G12" s="229">
        <f>G13+G14+G15+G22+G27</f>
        <v>1325183</v>
      </c>
      <c r="H12" s="209"/>
      <c r="I12" s="155"/>
    </row>
    <row r="13" spans="1:9" s="125" customFormat="1" ht="16.5" customHeight="1">
      <c r="A13" s="135" t="s">
        <v>295</v>
      </c>
      <c r="B13" s="260"/>
      <c r="C13" s="157" t="s">
        <v>87</v>
      </c>
      <c r="D13" s="410">
        <v>-18622</v>
      </c>
      <c r="E13" s="410">
        <v>122528</v>
      </c>
      <c r="F13" s="410">
        <v>150034</v>
      </c>
      <c r="G13" s="410">
        <v>1606865</v>
      </c>
      <c r="H13" s="209"/>
      <c r="I13" s="155"/>
    </row>
    <row r="14" spans="1:9" s="125" customFormat="1" ht="16.5" customHeight="1">
      <c r="A14" s="135" t="s">
        <v>296</v>
      </c>
      <c r="B14" s="260"/>
      <c r="C14" s="157" t="s">
        <v>97</v>
      </c>
      <c r="D14" s="410">
        <v>-18797</v>
      </c>
      <c r="E14" s="410">
        <v>-21393</v>
      </c>
      <c r="F14" s="410">
        <v>-13165</v>
      </c>
      <c r="G14" s="410">
        <v>-4527</v>
      </c>
      <c r="H14" s="209"/>
      <c r="I14" s="155"/>
    </row>
    <row r="15" spans="1:9" s="125" customFormat="1" ht="16.5" customHeight="1">
      <c r="A15" s="135" t="s">
        <v>297</v>
      </c>
      <c r="B15" s="260"/>
      <c r="C15" s="157" t="s">
        <v>45</v>
      </c>
      <c r="D15" s="410">
        <v>62292</v>
      </c>
      <c r="E15" s="410">
        <v>-9761</v>
      </c>
      <c r="F15" s="410">
        <v>-120214</v>
      </c>
      <c r="G15" s="410">
        <v>-100240</v>
      </c>
      <c r="H15" s="209"/>
      <c r="I15" s="155"/>
    </row>
    <row r="16" spans="1:9" s="125" customFormat="1" ht="16.5" customHeight="1">
      <c r="A16" s="135" t="s">
        <v>298</v>
      </c>
      <c r="B16" s="260"/>
      <c r="C16" s="158" t="s">
        <v>136</v>
      </c>
      <c r="D16" s="410">
        <v>168200</v>
      </c>
      <c r="E16" s="410">
        <v>170200</v>
      </c>
      <c r="F16" s="410">
        <v>114600</v>
      </c>
      <c r="G16" s="410">
        <v>202092</v>
      </c>
      <c r="H16" s="209"/>
      <c r="I16" s="155"/>
    </row>
    <row r="17" spans="1:9" s="125" customFormat="1" ht="16.5" customHeight="1">
      <c r="A17" s="135" t="s">
        <v>299</v>
      </c>
      <c r="B17" s="260"/>
      <c r="C17" s="157" t="s">
        <v>137</v>
      </c>
      <c r="D17" s="410">
        <v>-105908</v>
      </c>
      <c r="E17" s="410">
        <v>-179961</v>
      </c>
      <c r="F17" s="410">
        <v>-234814</v>
      </c>
      <c r="G17" s="410">
        <v>-302332</v>
      </c>
      <c r="H17" s="209"/>
      <c r="I17" s="155"/>
    </row>
    <row r="18" spans="1:9" s="125" customFormat="1" ht="16.5" customHeight="1">
      <c r="A18" s="300" t="s">
        <v>415</v>
      </c>
      <c r="B18" s="260"/>
      <c r="C18" s="158" t="s">
        <v>139</v>
      </c>
      <c r="D18" s="410">
        <v>-77739</v>
      </c>
      <c r="E18" s="410">
        <v>28064</v>
      </c>
      <c r="F18" s="410">
        <v>51635</v>
      </c>
      <c r="G18" s="410">
        <v>-88542</v>
      </c>
      <c r="H18" s="209"/>
      <c r="I18" s="155"/>
    </row>
    <row r="19" spans="1:9" s="125" customFormat="1" ht="16.5" customHeight="1">
      <c r="A19" s="300" t="s">
        <v>416</v>
      </c>
      <c r="B19" s="260"/>
      <c r="C19" s="158" t="s">
        <v>133</v>
      </c>
      <c r="D19" s="410">
        <v>140031</v>
      </c>
      <c r="E19" s="410">
        <v>-37825</v>
      </c>
      <c r="F19" s="410">
        <v>-171849</v>
      </c>
      <c r="G19" s="410">
        <v>-11698</v>
      </c>
      <c r="H19" s="209"/>
      <c r="I19" s="155"/>
    </row>
    <row r="20" spans="1:9" s="125" customFormat="1" ht="16.5" customHeight="1">
      <c r="A20" s="300" t="s">
        <v>417</v>
      </c>
      <c r="B20" s="260"/>
      <c r="C20" s="158" t="s">
        <v>129</v>
      </c>
      <c r="D20" s="410">
        <v>166304</v>
      </c>
      <c r="E20" s="410">
        <v>135514</v>
      </c>
      <c r="F20" s="410">
        <v>26426</v>
      </c>
      <c r="G20" s="410">
        <v>31064</v>
      </c>
      <c r="H20" s="209"/>
      <c r="I20" s="155"/>
    </row>
    <row r="21" spans="1:9" s="125" customFormat="1" ht="16.5" customHeight="1">
      <c r="A21" s="300" t="s">
        <v>418</v>
      </c>
      <c r="B21" s="260"/>
      <c r="C21" s="157" t="s">
        <v>130</v>
      </c>
      <c r="D21" s="410">
        <v>-26273</v>
      </c>
      <c r="E21" s="410">
        <v>-173339</v>
      </c>
      <c r="F21" s="410">
        <v>-198275</v>
      </c>
      <c r="G21" s="410">
        <v>-42762</v>
      </c>
      <c r="H21" s="209"/>
      <c r="I21" s="155"/>
    </row>
    <row r="22" spans="1:9" s="125" customFormat="1" ht="16.5" customHeight="1">
      <c r="A22" s="135" t="s">
        <v>300</v>
      </c>
      <c r="B22" s="260"/>
      <c r="C22" s="158" t="s">
        <v>46</v>
      </c>
      <c r="D22" s="410">
        <v>-515899</v>
      </c>
      <c r="E22" s="410">
        <v>-288367</v>
      </c>
      <c r="F22" s="410">
        <v>-85585</v>
      </c>
      <c r="G22" s="410">
        <v>-165092</v>
      </c>
      <c r="H22" s="209"/>
      <c r="I22" s="155"/>
    </row>
    <row r="23" spans="1:9" s="125" customFormat="1" ht="16.5" customHeight="1">
      <c r="A23" s="300" t="s">
        <v>422</v>
      </c>
      <c r="B23" s="260"/>
      <c r="C23" s="158" t="s">
        <v>148</v>
      </c>
      <c r="D23" s="410">
        <v>-768.0000000000007</v>
      </c>
      <c r="E23" s="410">
        <v>-5512</v>
      </c>
      <c r="F23" s="410">
        <v>3378</v>
      </c>
      <c r="G23" s="410">
        <v>-3835</v>
      </c>
      <c r="H23" s="209"/>
      <c r="I23" s="155"/>
    </row>
    <row r="24" spans="1:9" s="125" customFormat="1" ht="16.5" customHeight="1">
      <c r="A24" s="300" t="s">
        <v>419</v>
      </c>
      <c r="B24" s="260"/>
      <c r="C24" s="158" t="s">
        <v>140</v>
      </c>
      <c r="D24" s="410">
        <v>-515131</v>
      </c>
      <c r="E24" s="410">
        <v>-282855</v>
      </c>
      <c r="F24" s="410">
        <v>-88963</v>
      </c>
      <c r="G24" s="410">
        <v>-161257</v>
      </c>
      <c r="H24" s="209"/>
      <c r="I24" s="155"/>
    </row>
    <row r="25" spans="1:9" s="125" customFormat="1" ht="16.5" customHeight="1">
      <c r="A25" s="300" t="s">
        <v>420</v>
      </c>
      <c r="B25" s="260"/>
      <c r="C25" s="158" t="s">
        <v>134</v>
      </c>
      <c r="D25" s="410">
        <v>38650</v>
      </c>
      <c r="E25" s="410">
        <v>47076</v>
      </c>
      <c r="F25" s="410">
        <v>33203</v>
      </c>
      <c r="G25" s="410">
        <v>30744</v>
      </c>
      <c r="H25" s="209"/>
      <c r="I25" s="155"/>
    </row>
    <row r="26" spans="1:9" s="125" customFormat="1" ht="16.5" customHeight="1">
      <c r="A26" s="300" t="s">
        <v>421</v>
      </c>
      <c r="B26" s="260"/>
      <c r="C26" s="157" t="s">
        <v>135</v>
      </c>
      <c r="D26" s="410">
        <v>-553781</v>
      </c>
      <c r="E26" s="410">
        <v>-329931</v>
      </c>
      <c r="F26" s="410">
        <v>-122166</v>
      </c>
      <c r="G26" s="410">
        <v>-192001</v>
      </c>
      <c r="H26" s="209"/>
      <c r="I26" s="155"/>
    </row>
    <row r="27" spans="1:9" s="125" customFormat="1" ht="16.5" customHeight="1">
      <c r="A27" s="135" t="s">
        <v>301</v>
      </c>
      <c r="B27" s="260"/>
      <c r="C27" s="157" t="s">
        <v>88</v>
      </c>
      <c r="D27" s="410">
        <v>53380</v>
      </c>
      <c r="E27" s="410">
        <v>69656</v>
      </c>
      <c r="F27" s="410">
        <v>71788</v>
      </c>
      <c r="G27" s="410">
        <v>-11823</v>
      </c>
      <c r="H27" s="209"/>
      <c r="I27" s="155"/>
    </row>
    <row r="28" spans="1:9" s="125" customFormat="1" ht="16.5" customHeight="1">
      <c r="A28" s="132"/>
      <c r="B28" s="260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302</v>
      </c>
      <c r="B29" s="153"/>
      <c r="C29" s="179" t="s">
        <v>562</v>
      </c>
      <c r="D29" s="229">
        <f>SUM(D30:D31)+SUM(D33:D34)+D36+SUM(D38:D40)</f>
        <v>-47507.99999999974</v>
      </c>
      <c r="E29" s="229">
        <f>SUM(E30:E31)+SUM(E33:E34)+E36+SUM(E38:E40)</f>
        <v>-57108.00000000074</v>
      </c>
      <c r="F29" s="229">
        <f>SUM(F30:F31)+SUM(F33:F34)+F36+SUM(F38:F40)</f>
        <v>-101346.99999999959</v>
      </c>
      <c r="G29" s="229">
        <f>SUM(G30:G31)+SUM(G33:G34)+G36+SUM(G38:G40)</f>
        <v>297655.0000000006</v>
      </c>
      <c r="H29" s="209"/>
      <c r="I29" s="155"/>
    </row>
    <row r="30" spans="1:9" s="125" customFormat="1" ht="16.5" customHeight="1">
      <c r="A30" s="135" t="s">
        <v>303</v>
      </c>
      <c r="B30" s="260"/>
      <c r="C30" s="157" t="s">
        <v>91</v>
      </c>
      <c r="D30" s="410">
        <v>29801</v>
      </c>
      <c r="E30" s="410">
        <v>32899</v>
      </c>
      <c r="F30" s="410">
        <v>34159</v>
      </c>
      <c r="G30" s="410">
        <v>13872</v>
      </c>
      <c r="H30" s="209"/>
      <c r="I30" s="155"/>
    </row>
    <row r="31" spans="1:9" s="125" customFormat="1" ht="16.5" customHeight="1">
      <c r="A31" s="135" t="s">
        <v>304</v>
      </c>
      <c r="B31" s="260"/>
      <c r="C31" s="157" t="s">
        <v>101</v>
      </c>
      <c r="D31" s="410">
        <v>-108959</v>
      </c>
      <c r="E31" s="410">
        <v>-113333</v>
      </c>
      <c r="F31" s="410">
        <v>-67579</v>
      </c>
      <c r="G31" s="410">
        <v>49693</v>
      </c>
      <c r="H31" s="209"/>
      <c r="I31" s="155"/>
    </row>
    <row r="32" spans="1:9" s="125" customFormat="1" ht="16.5" customHeight="1">
      <c r="A32" s="132"/>
      <c r="B32" s="260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305</v>
      </c>
      <c r="B33" s="260"/>
      <c r="C33" s="159" t="s">
        <v>99</v>
      </c>
      <c r="D33" s="410">
        <v>-63807.04756025443</v>
      </c>
      <c r="E33" s="410">
        <v>100505.23826055496</v>
      </c>
      <c r="F33" s="410">
        <v>-4791.266848996656</v>
      </c>
      <c r="G33" s="410">
        <v>99194.25496075474</v>
      </c>
      <c r="H33" s="210"/>
      <c r="I33" s="155"/>
    </row>
    <row r="34" spans="1:9" s="125" customFormat="1" ht="16.5" customHeight="1">
      <c r="A34" s="135" t="s">
        <v>306</v>
      </c>
      <c r="B34" s="260"/>
      <c r="C34" s="157" t="s">
        <v>98</v>
      </c>
      <c r="D34" s="410">
        <v>-28094.70902592235</v>
      </c>
      <c r="E34" s="410">
        <v>-53643.02694677531</v>
      </c>
      <c r="F34" s="410">
        <v>-48911.85482545934</v>
      </c>
      <c r="G34" s="410">
        <v>-67189.97679145029</v>
      </c>
      <c r="H34" s="209"/>
      <c r="I34" s="155"/>
    </row>
    <row r="35" spans="1:9" s="125" customFormat="1" ht="16.5" customHeight="1">
      <c r="A35" s="300" t="s">
        <v>493</v>
      </c>
      <c r="B35" s="260"/>
      <c r="C35" s="158" t="s">
        <v>128</v>
      </c>
      <c r="D35" s="410">
        <v>2166</v>
      </c>
      <c r="E35" s="410">
        <v>12102</v>
      </c>
      <c r="F35" s="410">
        <v>-5037</v>
      </c>
      <c r="G35" s="410">
        <v>-10036</v>
      </c>
      <c r="H35" s="209"/>
      <c r="I35" s="155"/>
    </row>
    <row r="36" spans="1:9" s="125" customFormat="1" ht="16.5" customHeight="1">
      <c r="A36" s="135" t="s">
        <v>307</v>
      </c>
      <c r="B36" s="260"/>
      <c r="C36" s="158" t="s">
        <v>100</v>
      </c>
      <c r="D36" s="410">
        <v>600</v>
      </c>
      <c r="E36" s="410">
        <v>-460</v>
      </c>
      <c r="F36" s="410">
        <v>-1217</v>
      </c>
      <c r="G36" s="410">
        <v>-6236</v>
      </c>
      <c r="H36" s="209"/>
      <c r="I36" s="155"/>
    </row>
    <row r="37" spans="1:9" s="125" customFormat="1" ht="16.5" customHeight="1">
      <c r="A37" s="132"/>
      <c r="B37" s="260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308</v>
      </c>
      <c r="B38" s="260"/>
      <c r="C38" s="157" t="s">
        <v>149</v>
      </c>
      <c r="D38" s="410">
        <v>122951.75658617704</v>
      </c>
      <c r="E38" s="410">
        <v>-23076.211313780397</v>
      </c>
      <c r="F38" s="410">
        <v>-13006.8783255436</v>
      </c>
      <c r="G38" s="410">
        <v>208321.7218306961</v>
      </c>
      <c r="H38" s="209"/>
      <c r="I38" s="155"/>
    </row>
    <row r="39" spans="1:9" s="125" customFormat="1" ht="16.5" customHeight="1">
      <c r="A39" s="135" t="s">
        <v>309</v>
      </c>
      <c r="B39" s="260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310</v>
      </c>
      <c r="B40" s="260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48"/>
      <c r="B41" s="260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311</v>
      </c>
      <c r="B42" s="153"/>
      <c r="C42" s="160" t="s">
        <v>92</v>
      </c>
      <c r="D42" s="412">
        <f>+D43</f>
        <v>34205.384615384275</v>
      </c>
      <c r="E42" s="412">
        <f>+E43</f>
        <v>-17999.9999999993</v>
      </c>
      <c r="F42" s="412">
        <f>+F43</f>
        <v>-31642.000000000233</v>
      </c>
      <c r="G42" s="412">
        <f>+G43</f>
        <v>-13119.000000000931</v>
      </c>
      <c r="H42" s="209"/>
      <c r="I42" s="155"/>
    </row>
    <row r="43" spans="1:9" s="125" customFormat="1" ht="16.5" customHeight="1">
      <c r="A43" s="135" t="s">
        <v>312</v>
      </c>
      <c r="B43" s="260"/>
      <c r="C43" s="161" t="s">
        <v>115</v>
      </c>
      <c r="D43" s="410">
        <f>D46-(D10+D12+D30+D31+D33+D34+D36+D38)</f>
        <v>34205.384615384275</v>
      </c>
      <c r="E43" s="410">
        <f>E46-(E10+E12+E30+E31+E33+E34+E36+E38)</f>
        <v>-17999.9999999993</v>
      </c>
      <c r="F43" s="410">
        <f>F46-(F10+F12+F30+F31+F33+F34+F36+F38)</f>
        <v>-31642.000000000233</v>
      </c>
      <c r="G43" s="410">
        <f>G46-(G10+G12+G30+G31+G33+G34+G36+G38)</f>
        <v>-13119.000000000931</v>
      </c>
      <c r="H43" s="209"/>
      <c r="I43" s="155"/>
    </row>
    <row r="44" spans="1:9" s="125" customFormat="1" ht="16.5" customHeight="1">
      <c r="A44" s="135" t="s">
        <v>313</v>
      </c>
      <c r="B44" s="260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1.25" customHeight="1" thickBot="1">
      <c r="A45" s="148"/>
      <c r="B45" s="260"/>
      <c r="C45" s="157"/>
      <c r="D45" s="365"/>
      <c r="E45" s="366"/>
      <c r="F45" s="366"/>
      <c r="G45" s="367"/>
      <c r="H45" s="211"/>
      <c r="I45" s="155"/>
    </row>
    <row r="46" spans="1:9" s="125" customFormat="1" ht="20.25" customHeight="1" thickBot="1" thickTop="1">
      <c r="A46" s="162" t="s">
        <v>314</v>
      </c>
      <c r="B46" s="263"/>
      <c r="C46" s="151" t="s">
        <v>155</v>
      </c>
      <c r="D46" s="410">
        <v>1286303</v>
      </c>
      <c r="E46" s="410">
        <v>2009990</v>
      </c>
      <c r="F46" s="410">
        <v>1139002</v>
      </c>
      <c r="G46" s="410">
        <v>2612216</v>
      </c>
      <c r="H46" s="212"/>
      <c r="I46" s="155"/>
    </row>
    <row r="47" spans="1:9" s="125" customFormat="1" ht="9" customHeight="1" thickBot="1" thickTop="1">
      <c r="A47" s="148"/>
      <c r="B47" s="260"/>
      <c r="C47" s="179"/>
      <c r="D47" s="180"/>
      <c r="E47" s="180"/>
      <c r="F47" s="180"/>
      <c r="G47" s="180"/>
      <c r="H47" s="180"/>
      <c r="I47" s="155"/>
    </row>
    <row r="48" spans="1:11" ht="20.25" thickBot="1" thickTop="1">
      <c r="A48" s="148"/>
      <c r="B48" s="270"/>
      <c r="C48" s="262" t="s">
        <v>94</v>
      </c>
      <c r="D48" s="167"/>
      <c r="E48" s="167"/>
      <c r="F48" s="167"/>
      <c r="G48" s="167"/>
      <c r="H48" s="168"/>
      <c r="I48" s="44"/>
      <c r="K48" s="26"/>
    </row>
    <row r="49" spans="1:11" ht="8.25" customHeight="1" thickTop="1">
      <c r="A49" s="148"/>
      <c r="B49" s="259"/>
      <c r="C49" s="169"/>
      <c r="D49" s="170"/>
      <c r="E49" s="257"/>
      <c r="F49" s="257"/>
      <c r="G49" s="257"/>
      <c r="H49" s="257"/>
      <c r="I49" s="44"/>
      <c r="K49" s="26"/>
    </row>
    <row r="50" spans="1:11" ht="15.75">
      <c r="A50" s="148"/>
      <c r="B50" s="259"/>
      <c r="C50" s="281"/>
      <c r="D50" s="26"/>
      <c r="E50" s="40"/>
      <c r="F50" s="40"/>
      <c r="H50" s="40"/>
      <c r="I50" s="44"/>
      <c r="K50" s="26"/>
    </row>
    <row r="51" spans="1:11" ht="15.75">
      <c r="A51" s="148"/>
      <c r="B51" s="259"/>
      <c r="C51" s="26" t="s">
        <v>152</v>
      </c>
      <c r="D51" s="26"/>
      <c r="E51" s="40"/>
      <c r="F51" s="40"/>
      <c r="G51" s="26" t="s">
        <v>93</v>
      </c>
      <c r="H51" s="40"/>
      <c r="I51" s="44"/>
      <c r="K51" s="26"/>
    </row>
    <row r="52" spans="1:11" ht="15.75">
      <c r="A52" s="148"/>
      <c r="B52" s="259"/>
      <c r="C52" s="65" t="s">
        <v>153</v>
      </c>
      <c r="D52" s="26"/>
      <c r="E52" s="40"/>
      <c r="F52" s="40"/>
      <c r="G52" s="26" t="s">
        <v>154</v>
      </c>
      <c r="H52" s="40"/>
      <c r="I52" s="44"/>
      <c r="K52" s="26"/>
    </row>
    <row r="53" spans="1:11" ht="15.75">
      <c r="A53" s="148"/>
      <c r="B53" s="259"/>
      <c r="C53" s="65" t="s">
        <v>146</v>
      </c>
      <c r="D53" s="307"/>
      <c r="E53" s="40"/>
      <c r="F53" s="40"/>
      <c r="H53" s="40"/>
      <c r="I53" s="44"/>
      <c r="K53" s="26"/>
    </row>
    <row r="54" spans="1:11" ht="9.75" customHeight="1" thickBot="1">
      <c r="A54" s="172"/>
      <c r="B54" s="261"/>
      <c r="C54" s="268"/>
      <c r="D54" s="269"/>
      <c r="E54" s="51"/>
      <c r="F54" s="51"/>
      <c r="G54" s="51"/>
      <c r="H54" s="51"/>
      <c r="I54" s="52"/>
      <c r="K54" s="26"/>
    </row>
    <row r="55" spans="1:11" ht="16.5" thickTop="1">
      <c r="A55" s="49"/>
      <c r="B55" s="65"/>
      <c r="C55" s="65"/>
      <c r="D55" s="26"/>
      <c r="E55" s="26"/>
      <c r="F55" s="26"/>
      <c r="G55" s="26"/>
      <c r="H55" s="26"/>
      <c r="I55" s="26"/>
      <c r="J55" s="26"/>
      <c r="K55" s="26"/>
    </row>
    <row r="57" spans="2:10" ht="30" customHeight="1">
      <c r="B57" s="313" t="s">
        <v>194</v>
      </c>
      <c r="C57" s="303"/>
      <c r="D57" s="420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20"/>
      <c r="F57" s="420"/>
      <c r="G57" s="420"/>
      <c r="H57" s="304"/>
      <c r="I57" s="288"/>
      <c r="J57" s="318"/>
    </row>
    <row r="58" spans="2:10" ht="15">
      <c r="B58" s="289" t="s">
        <v>195</v>
      </c>
      <c r="C58" s="143"/>
      <c r="D58" s="55"/>
      <c r="E58" s="55"/>
      <c r="F58" s="55"/>
      <c r="G58" s="55"/>
      <c r="H58" s="55"/>
      <c r="I58" s="290"/>
      <c r="J58" s="318"/>
    </row>
    <row r="59" spans="2:10" ht="15.75">
      <c r="B59" s="318"/>
      <c r="C59" s="306" t="s">
        <v>475</v>
      </c>
      <c r="D59" s="307">
        <f>IF(D46="M",0,D46)-IF(D10="M",0,D10)-IF(D12="M",0,D12)-IF(D29="M",0,D29)-IF(D42="M",0,D42)</f>
        <v>0</v>
      </c>
      <c r="E59" s="307">
        <f>IF(E46="M",0,E46)-IF(E10="M",0,E10)-IF(E12="M",0,E12)-IF(E29="M",0,E29)-IF(E42="M",0,E42)</f>
        <v>4.3655745685100555E-11</v>
      </c>
      <c r="F59" s="307">
        <f>IF(F46="M",0,F46)-IF(F10="M",0,F10)-IF(F12="M",0,F12)-IF(F29="M",0,F29)-IF(F42="M",0,F42)</f>
        <v>-1.7462298274040222E-10</v>
      </c>
      <c r="G59" s="307">
        <f>IF(G46="M",0,G46)-IF(G10="M",0,G10)-IF(G12="M",0,G12)-IF(G29="M",0,G29)-IF(G42="M",0,G42)</f>
        <v>3.4924596548080444E-10</v>
      </c>
      <c r="H59" s="319"/>
      <c r="I59" s="290"/>
      <c r="J59" s="318"/>
    </row>
    <row r="60" spans="2:10" ht="15.75">
      <c r="B60" s="318"/>
      <c r="C60" s="306" t="s">
        <v>476</v>
      </c>
      <c r="D60" s="307">
        <f>IF(D12="M",0,D12)-IF(D13="M",0,D13)-IF(D14="M",0,D14)-IF(D15="M",0,D15)-IF(D22="M",0,D22)-IF(D27="M",0,D27)</f>
        <v>0</v>
      </c>
      <c r="E60" s="307">
        <f>IF(E12="M",0,E12)-IF(E13="M",0,E13)-IF(E14="M",0,E14)-IF(E15="M",0,E15)-IF(E22="M",0,E22)-IF(E27="M",0,E27)</f>
        <v>0</v>
      </c>
      <c r="F60" s="307">
        <f>IF(F12="M",0,F12)-IF(F13="M",0,F13)-IF(F14="M",0,F14)-IF(F15="M",0,F15)-IF(F22="M",0,F22)-IF(F27="M",0,F27)</f>
        <v>0</v>
      </c>
      <c r="G60" s="307">
        <f>IF(G12="M",0,G12)-IF(G13="M",0,G13)-IF(G14="M",0,G14)-IF(G15="M",0,G15)-IF(G22="M",0,G22)-IF(G27="M",0,G27)</f>
        <v>0</v>
      </c>
      <c r="H60" s="319"/>
      <c r="I60" s="290"/>
      <c r="J60" s="318"/>
    </row>
    <row r="61" spans="2:10" ht="15.75">
      <c r="B61" s="318"/>
      <c r="C61" s="185" t="s">
        <v>484</v>
      </c>
      <c r="D61" s="307">
        <f>IF(D15="M",0,D15)-IF(D18="M",0,D18)-IF(D19="M",0,D19)</f>
        <v>0</v>
      </c>
      <c r="E61" s="307">
        <f>IF(E15="M",0,E15)-IF(E18="M",0,E18)-IF(E19="M",0,E19)</f>
        <v>0</v>
      </c>
      <c r="F61" s="307">
        <f>IF(F15="M",0,F15)-IF(F18="M",0,F18)-IF(F19="M",0,F19)</f>
        <v>0</v>
      </c>
      <c r="G61" s="307">
        <f>IF(G15="M",0,G15)-IF(G18="M",0,G18)-IF(G19="M",0,G19)</f>
        <v>0</v>
      </c>
      <c r="H61" s="319"/>
      <c r="I61" s="290"/>
      <c r="J61" s="318"/>
    </row>
    <row r="62" spans="2:10" ht="15.75">
      <c r="B62" s="318"/>
      <c r="C62" s="306" t="s">
        <v>477</v>
      </c>
      <c r="D62" s="307">
        <f>IF(D15="M",0,D15)-IF(D16="M",0,D16)-IF(D17="M",0,D17)</f>
        <v>0</v>
      </c>
      <c r="E62" s="307">
        <f>IF(E15="M",0,E15)-IF(E16="M",0,E16)-IF(E17="M",0,E17)</f>
        <v>0</v>
      </c>
      <c r="F62" s="307">
        <f>IF(F15="M",0,F15)-IF(F16="M",0,F16)-IF(F17="M",0,F17)</f>
        <v>0</v>
      </c>
      <c r="G62" s="307">
        <f>IF(G15="M",0,G15)-IF(G16="M",0,G16)-IF(G17="M",0,G17)</f>
        <v>0</v>
      </c>
      <c r="H62" s="319"/>
      <c r="I62" s="290"/>
      <c r="J62" s="318"/>
    </row>
    <row r="63" spans="2:10" ht="15.75">
      <c r="B63" s="318"/>
      <c r="C63" s="306" t="s">
        <v>482</v>
      </c>
      <c r="D63" s="307">
        <f>IF(D19="M",0,D19)-IF(D20="M",0,D20)-IF(D21="M",0,D21)</f>
        <v>0</v>
      </c>
      <c r="E63" s="307">
        <f>IF(E19="M",0,E19)-IF(E20="M",0,E20)-IF(E21="M",0,E21)</f>
        <v>0</v>
      </c>
      <c r="F63" s="307">
        <f>IF(F19="M",0,F19)-IF(F20="M",0,F20)-IF(F21="M",0,F21)</f>
        <v>0</v>
      </c>
      <c r="G63" s="307">
        <f>IF(G19="M",0,G19)-IF(G20="M",0,G20)-IF(G21="M",0,G21)</f>
        <v>0</v>
      </c>
      <c r="H63" s="319"/>
      <c r="I63" s="290"/>
      <c r="J63" s="318"/>
    </row>
    <row r="64" spans="2:10" ht="15.75">
      <c r="B64" s="318"/>
      <c r="C64" s="306" t="s">
        <v>485</v>
      </c>
      <c r="D64" s="307">
        <f>IF(D22="M",0,D22)-IF(D23="M",0,D23)-IF(D24="M",0,D24)</f>
        <v>0</v>
      </c>
      <c r="E64" s="307">
        <f>IF(E22="M",0,E22)-IF(E23="M",0,E23)-IF(E24="M",0,E24)</f>
        <v>0</v>
      </c>
      <c r="F64" s="307">
        <f>IF(F22="M",0,F22)-IF(F23="M",0,F23)-IF(F24="M",0,F24)</f>
        <v>0</v>
      </c>
      <c r="G64" s="307">
        <f>IF(G22="M",0,G22)-IF(G23="M",0,G23)-IF(G24="M",0,G24)</f>
        <v>0</v>
      </c>
      <c r="H64" s="319"/>
      <c r="I64" s="290"/>
      <c r="J64" s="318"/>
    </row>
    <row r="65" spans="2:10" ht="15.75">
      <c r="B65" s="318"/>
      <c r="C65" s="306" t="s">
        <v>483</v>
      </c>
      <c r="D65" s="307">
        <f>IF(D24="M",0,D24)-IF(D25="M",0,D25)-IF(D26="M",0,D26)</f>
        <v>0</v>
      </c>
      <c r="E65" s="307">
        <f>IF(E24="M",0,E24)-IF(E25="M",0,E25)-IF(E26="M",0,E26)</f>
        <v>0</v>
      </c>
      <c r="F65" s="307">
        <f>IF(F24="M",0,F24)-IF(F25="M",0,F25)-IF(F26="M",0,F26)</f>
        <v>0</v>
      </c>
      <c r="G65" s="307">
        <f>IF(G24="M",0,G24)-IF(G25="M",0,G25)-IF(G26="M",0,G26)</f>
        <v>0</v>
      </c>
      <c r="H65" s="319"/>
      <c r="I65" s="290"/>
      <c r="J65" s="318"/>
    </row>
    <row r="66" spans="2:10" ht="23.25">
      <c r="B66" s="318"/>
      <c r="C66" s="306" t="s">
        <v>553</v>
      </c>
      <c r="D66" s="307">
        <f>IF(D29="M",0,D29)-IF(D30="M",0,D30)-IF(D31="M",0,D31)-IF(D33="M",0,D33)-IF(D34="M",0,D34)-IF(D36="M",0,D36)-IF(D38="M",0,D38)-IF(D39="M",0,D39)-IF(D40="M",0,D40)</f>
        <v>0</v>
      </c>
      <c r="E66" s="307">
        <f>IF(E29="M",0,E29)-IF(E30="M",0,E30)-IF(E31="M",0,E31)-IF(E33="M",0,E33)-IF(E34="M",0,E34)-IF(E36="M",0,E36)-IF(E38="M",0,E38)-IF(E39="M",0,E39)-IF(E40="M",0,E40)</f>
        <v>0</v>
      </c>
      <c r="F66" s="307">
        <f>IF(F29="M",0,F29)-IF(F30="M",0,F30)-IF(F31="M",0,F31)-IF(F33="M",0,F33)-IF(F34="M",0,F34)-IF(F36="M",0,F36)-IF(F38="M",0,F38)-IF(F39="M",0,F39)-IF(F40="M",0,F40)</f>
        <v>7.275957614183426E-12</v>
      </c>
      <c r="G66" s="307">
        <f>IF(G29="M",0,G29)-IF(G30="M",0,G30)-IF(G31="M",0,G31)-IF(G33="M",0,G33)-IF(G34="M",0,G34)-IF(G36="M",0,G36)-IF(G38="M",0,G38)-IF(G39="M",0,G39)-IF(G40="M",0,G40)</f>
        <v>2.9103830456733704E-11</v>
      </c>
      <c r="H66" s="319"/>
      <c r="I66" s="290"/>
      <c r="J66" s="318"/>
    </row>
    <row r="67" spans="2:9" ht="15.75">
      <c r="B67" s="318"/>
      <c r="C67" s="306" t="s">
        <v>478</v>
      </c>
      <c r="D67" s="307">
        <f>IF(D42="M",0,D42)-IF(D43="M",0,D43)-IF(D44="M",0,D44)</f>
        <v>0</v>
      </c>
      <c r="E67" s="307">
        <f>IF(E42="M",0,E42)-IF(E43="M",0,E43)-IF(E44="M",0,E44)</f>
        <v>0</v>
      </c>
      <c r="F67" s="307">
        <f>IF(F42="M",0,F42)-IF(F43="M",0,F43)-IF(F44="M",0,F44)</f>
        <v>0</v>
      </c>
      <c r="G67" s="307">
        <f>IF(G42="M",0,G42)-IF(G43="M",0,G43)-IF(G44="M",0,G44)</f>
        <v>0</v>
      </c>
      <c r="H67" s="55"/>
      <c r="I67" s="290"/>
    </row>
    <row r="68" spans="2:9" ht="15.75">
      <c r="B68" s="308" t="s">
        <v>470</v>
      </c>
      <c r="C68" s="320"/>
      <c r="D68" s="293"/>
      <c r="E68" s="293"/>
      <c r="F68" s="293"/>
      <c r="G68" s="293"/>
      <c r="H68" s="55"/>
      <c r="I68" s="290"/>
    </row>
    <row r="69" spans="2:9" ht="15.75">
      <c r="B69" s="318"/>
      <c r="C69" s="306" t="s">
        <v>479</v>
      </c>
      <c r="D69" s="293">
        <f>IF('Table 1'!E10="M",0,'Table 1'!E10)+IF('Table 3A'!D10="M",0,'Table 3A'!D10)</f>
        <v>0</v>
      </c>
      <c r="E69" s="293">
        <f>IF('Table 1'!F10="M",0,'Table 1'!F10)+IF('Table 3A'!E10="M",0,'Table 3A'!E10)</f>
        <v>0</v>
      </c>
      <c r="F69" s="293">
        <f>IF('Table 1'!G10="M",0,'Table 1'!G10)+IF('Table 3A'!F10="M",0,'Table 3A'!F10)</f>
        <v>0</v>
      </c>
      <c r="G69" s="293">
        <f>IF('Table 1'!H10="M",0,'Table 1'!H10)+IF('Table 3A'!G10="M",0,'Table 3A'!G10)</f>
        <v>0</v>
      </c>
      <c r="H69" s="55"/>
      <c r="I69" s="290"/>
    </row>
    <row r="70" spans="2:9" ht="15.75">
      <c r="B70" s="318"/>
      <c r="C70" s="306" t="s">
        <v>480</v>
      </c>
      <c r="D70" s="293"/>
      <c r="E70" s="293">
        <f>IF(E46="M",0,E46)-IF('Table 1'!F18="M",0,'Table 1'!F18)+IF('Table 1'!E18="M",0,'Table 1'!E18)</f>
        <v>0</v>
      </c>
      <c r="F70" s="293">
        <f>IF(F46="M",0,F46)-IF('Table 1'!G18="M",0,'Table 1'!G18)+IF('Table 1'!F18="M",0,'Table 1'!F18)</f>
        <v>0</v>
      </c>
      <c r="G70" s="293">
        <f>IF(G46="M",0,G46)-IF('Table 1'!H18="M",0,'Table 1'!H18)+IF('Table 1'!G18="M",0,'Table 1'!G18)</f>
        <v>0</v>
      </c>
      <c r="H70" s="55"/>
      <c r="I70" s="290"/>
    </row>
    <row r="71" spans="2:9" ht="15.75">
      <c r="B71" s="321"/>
      <c r="C71" s="310" t="s">
        <v>481</v>
      </c>
      <c r="D71" s="322">
        <f>IF('Table 1'!E18="M",0,'Table 1'!E18)-IF('Table 3B'!D49="M",0,'Table 3B'!D49)-IF('Table 3C'!D49="M",0,'Table 3C'!D49)-IF('Table 3D'!D49="M",0,'Table 3D'!D49)-IF('Table 3E'!D49="M",0,'Table 3E'!D49)</f>
        <v>0</v>
      </c>
      <c r="E71" s="322">
        <f>IF('Table 1'!F18="M",0,'Table 1'!F18)-IF('Table 3B'!E49="M",0,'Table 3B'!E49)-IF('Table 3C'!E49="M",0,'Table 3C'!E49)-IF('Table 3D'!E49="M",0,'Table 3D'!E49)-IF('Table 3E'!E49="M",0,'Table 3E'!E49)</f>
        <v>0</v>
      </c>
      <c r="F71" s="322">
        <f>IF('Table 1'!G18="M",0,'Table 1'!G18)-IF('Table 3B'!F49="M",0,'Table 3B'!F49)-IF('Table 3C'!F49="M",0,'Table 3C'!F49)-IF('Table 3D'!F49="M",0,'Table 3D'!F49)-IF('Table 3E'!F49="M",0,'Table 3E'!F49)</f>
        <v>0</v>
      </c>
      <c r="G71" s="322">
        <f>IF('Table 1'!H18="M",0,'Table 1'!H18)-IF('Table 3B'!G49="M",0,'Table 3B'!G49)-IF('Table 3C'!G49="M",0,'Table 3C'!G49)-IF('Table 3D'!G49="M",0,'Table 3D'!G49)-IF('Table 3E'!G49="M",0,'Table 3E'!G49)</f>
        <v>0</v>
      </c>
      <c r="H71" s="311"/>
      <c r="I71" s="312"/>
    </row>
  </sheetData>
  <sheetProtection password="CC00" sheet="1" objects="1" scenarios="1"/>
  <mergeCells count="2">
    <mergeCell ref="E6:F6"/>
    <mergeCell ref="D57:G57"/>
  </mergeCells>
  <conditionalFormatting sqref="D57:G57">
    <cfRule type="expression" priority="1" dxfId="2" stopIfTrue="1">
      <formula>COUNTA(D10:G10,D12:G27,D29:G31,D33:G36,D38:G40,D42:G44,D46:G46)/124*100&lt;&gt;100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75"/>
  <sheetViews>
    <sheetView showGridLines="0" defaultGridColor="0" zoomScale="85" zoomScaleNormal="85" colorId="22" workbookViewId="0" topLeftCell="B13">
      <selection activeCell="D42" sqref="D42:G42"/>
    </sheetView>
  </sheetViews>
  <sheetFormatPr defaultColWidth="9.77734375" defaultRowHeight="15"/>
  <cols>
    <col min="1" max="1" width="28.6640625" style="40" hidden="1" customWidth="1"/>
    <col min="2" max="2" width="3.77734375" style="266" customWidth="1"/>
    <col min="3" max="3" width="72.445312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2" spans="1:11" ht="18">
      <c r="A2" s="49"/>
      <c r="B2" s="282" t="s">
        <v>44</v>
      </c>
      <c r="C2" s="62" t="s">
        <v>80</v>
      </c>
      <c r="D2" s="24"/>
      <c r="K2" s="26"/>
    </row>
    <row r="3" spans="1:11" ht="18">
      <c r="A3" s="49"/>
      <c r="B3" s="282"/>
      <c r="C3" s="62" t="s">
        <v>81</v>
      </c>
      <c r="D3" s="24"/>
      <c r="K3" s="26"/>
    </row>
    <row r="4" spans="1:11" ht="16.5" thickBot="1">
      <c r="A4" s="49"/>
      <c r="B4" s="282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3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7"/>
      <c r="H9" s="150"/>
      <c r="I9" s="44"/>
    </row>
    <row r="10" spans="1:9" ht="17.25" thickBot="1" thickTop="1">
      <c r="A10" s="135" t="s">
        <v>315</v>
      </c>
      <c r="B10" s="79"/>
      <c r="C10" s="151" t="s">
        <v>116</v>
      </c>
      <c r="D10" s="389">
        <f>-'Table 1'!E11</f>
        <v>1586040</v>
      </c>
      <c r="E10" s="389">
        <f>-'Table 1'!F11</f>
        <v>2403854</v>
      </c>
      <c r="F10" s="389">
        <f>-'Table 1'!G11</f>
        <v>1424570</v>
      </c>
      <c r="G10" s="389">
        <f>-'Table 1'!H11</f>
        <v>963809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316</v>
      </c>
      <c r="B12" s="153"/>
      <c r="C12" s="154" t="s">
        <v>147</v>
      </c>
      <c r="D12" s="228">
        <f>D13+D14+D15+D22+D27</f>
        <v>-414164</v>
      </c>
      <c r="E12" s="228">
        <f>E13+E14+E15+E22+E27</f>
        <v>-512697</v>
      </c>
      <c r="F12" s="228">
        <f>F13+F14+F15+F22+F27</f>
        <v>-257572</v>
      </c>
      <c r="G12" s="229">
        <f>G13+G14+G15+G22+G27</f>
        <v>1258216</v>
      </c>
      <c r="H12" s="209"/>
      <c r="I12" s="155"/>
    </row>
    <row r="13" spans="1:9" s="125" customFormat="1" ht="16.5" customHeight="1">
      <c r="A13" s="135" t="s">
        <v>317</v>
      </c>
      <c r="B13" s="156"/>
      <c r="C13" s="157" t="s">
        <v>87</v>
      </c>
      <c r="D13" s="410">
        <v>-16577</v>
      </c>
      <c r="E13" s="410">
        <v>118730</v>
      </c>
      <c r="F13" s="410">
        <v>2189.0000000000073</v>
      </c>
      <c r="G13" s="410">
        <v>1461766</v>
      </c>
      <c r="H13" s="209"/>
      <c r="I13" s="155"/>
    </row>
    <row r="14" spans="1:9" s="125" customFormat="1" ht="16.5" customHeight="1">
      <c r="A14" s="135" t="s">
        <v>318</v>
      </c>
      <c r="B14" s="156"/>
      <c r="C14" s="157" t="s">
        <v>97</v>
      </c>
      <c r="D14" s="410">
        <v>-18186</v>
      </c>
      <c r="E14" s="410">
        <v>-21229</v>
      </c>
      <c r="F14" s="410">
        <v>-13162</v>
      </c>
      <c r="G14" s="410">
        <v>-5286</v>
      </c>
      <c r="H14" s="209"/>
      <c r="I14" s="155"/>
    </row>
    <row r="15" spans="1:9" s="125" customFormat="1" ht="16.5" customHeight="1">
      <c r="A15" s="135" t="s">
        <v>319</v>
      </c>
      <c r="B15" s="156"/>
      <c r="C15" s="157" t="s">
        <v>45</v>
      </c>
      <c r="D15" s="410">
        <v>95412</v>
      </c>
      <c r="E15" s="410">
        <v>-347463</v>
      </c>
      <c r="F15" s="410">
        <v>-236701</v>
      </c>
      <c r="G15" s="410">
        <v>-36980</v>
      </c>
      <c r="H15" s="209"/>
      <c r="I15" s="155"/>
    </row>
    <row r="16" spans="1:9" s="125" customFormat="1" ht="16.5" customHeight="1">
      <c r="A16" s="135" t="s">
        <v>320</v>
      </c>
      <c r="B16" s="156"/>
      <c r="C16" s="158" t="s">
        <v>77</v>
      </c>
      <c r="D16" s="410">
        <v>3158500</v>
      </c>
      <c r="E16" s="410">
        <v>3654300</v>
      </c>
      <c r="F16" s="410">
        <v>2323800</v>
      </c>
      <c r="G16" s="410">
        <v>2024622</v>
      </c>
      <c r="H16" s="209"/>
      <c r="I16" s="155"/>
    </row>
    <row r="17" spans="1:9" s="125" customFormat="1" ht="16.5" customHeight="1">
      <c r="A17" s="135" t="s">
        <v>321</v>
      </c>
      <c r="B17" s="156"/>
      <c r="C17" s="157" t="s">
        <v>78</v>
      </c>
      <c r="D17" s="410">
        <v>-3063088</v>
      </c>
      <c r="E17" s="410">
        <v>-4001763</v>
      </c>
      <c r="F17" s="410">
        <v>-2560501</v>
      </c>
      <c r="G17" s="410">
        <v>-2061602</v>
      </c>
      <c r="H17" s="209"/>
      <c r="I17" s="155"/>
    </row>
    <row r="18" spans="1:9" s="125" customFormat="1" ht="16.5" customHeight="1">
      <c r="A18" s="300" t="s">
        <v>436</v>
      </c>
      <c r="B18" s="156"/>
      <c r="C18" s="158" t="s">
        <v>139</v>
      </c>
      <c r="D18" s="410">
        <v>-41019</v>
      </c>
      <c r="E18" s="410">
        <v>-311202</v>
      </c>
      <c r="F18" s="410">
        <v>-64543</v>
      </c>
      <c r="G18" s="410">
        <v>-23259</v>
      </c>
      <c r="H18" s="209"/>
      <c r="I18" s="155"/>
    </row>
    <row r="19" spans="1:9" s="125" customFormat="1" ht="16.5" customHeight="1">
      <c r="A19" s="300" t="s">
        <v>437</v>
      </c>
      <c r="B19" s="156"/>
      <c r="C19" s="158" t="s">
        <v>133</v>
      </c>
      <c r="D19" s="410">
        <v>136431</v>
      </c>
      <c r="E19" s="410">
        <v>-36261</v>
      </c>
      <c r="F19" s="410">
        <v>-172158</v>
      </c>
      <c r="G19" s="410">
        <v>-13721</v>
      </c>
      <c r="H19" s="209"/>
      <c r="I19" s="155"/>
    </row>
    <row r="20" spans="1:9" s="125" customFormat="1" ht="16.5" customHeight="1">
      <c r="A20" s="300" t="s">
        <v>438</v>
      </c>
      <c r="B20" s="156"/>
      <c r="C20" s="158" t="s">
        <v>129</v>
      </c>
      <c r="D20" s="410">
        <v>154200</v>
      </c>
      <c r="E20" s="410">
        <v>119123</v>
      </c>
      <c r="F20" s="410">
        <v>11921</v>
      </c>
      <c r="G20" s="410">
        <v>17513</v>
      </c>
      <c r="H20" s="209"/>
      <c r="I20" s="155"/>
    </row>
    <row r="21" spans="1:9" s="125" customFormat="1" ht="16.5" customHeight="1">
      <c r="A21" s="300" t="s">
        <v>439</v>
      </c>
      <c r="B21" s="156"/>
      <c r="C21" s="157" t="s">
        <v>130</v>
      </c>
      <c r="D21" s="410">
        <v>-17769</v>
      </c>
      <c r="E21" s="410">
        <v>-155384</v>
      </c>
      <c r="F21" s="410">
        <v>-184079</v>
      </c>
      <c r="G21" s="410">
        <v>-31234</v>
      </c>
      <c r="H21" s="209"/>
      <c r="I21" s="155"/>
    </row>
    <row r="22" spans="1:9" s="125" customFormat="1" ht="16.5" customHeight="1">
      <c r="A22" s="135" t="s">
        <v>322</v>
      </c>
      <c r="B22" s="156"/>
      <c r="C22" s="158" t="s">
        <v>46</v>
      </c>
      <c r="D22" s="410">
        <v>-504867</v>
      </c>
      <c r="E22" s="410">
        <v>-276040</v>
      </c>
      <c r="F22" s="410">
        <v>-64603</v>
      </c>
      <c r="G22" s="410">
        <v>-146254</v>
      </c>
      <c r="H22" s="209"/>
      <c r="I22" s="155"/>
    </row>
    <row r="23" spans="1:9" s="125" customFormat="1" ht="16.5" customHeight="1">
      <c r="A23" s="300" t="s">
        <v>440</v>
      </c>
      <c r="B23" s="156"/>
      <c r="C23" s="158" t="s">
        <v>148</v>
      </c>
      <c r="D23" s="410">
        <v>450</v>
      </c>
      <c r="E23" s="410">
        <v>255</v>
      </c>
      <c r="F23" s="410">
        <v>719</v>
      </c>
      <c r="G23" s="410">
        <v>-889</v>
      </c>
      <c r="H23" s="209"/>
      <c r="I23" s="155"/>
    </row>
    <row r="24" spans="1:9" s="125" customFormat="1" ht="16.5" customHeight="1">
      <c r="A24" s="300" t="s">
        <v>441</v>
      </c>
      <c r="B24" s="156"/>
      <c r="C24" s="158" t="s">
        <v>140</v>
      </c>
      <c r="D24" s="410">
        <v>-505317</v>
      </c>
      <c r="E24" s="410">
        <v>-276295</v>
      </c>
      <c r="F24" s="410">
        <v>-65322</v>
      </c>
      <c r="G24" s="410">
        <v>-145365</v>
      </c>
      <c r="H24" s="209"/>
      <c r="I24" s="155"/>
    </row>
    <row r="25" spans="1:9" s="125" customFormat="1" ht="16.5" customHeight="1">
      <c r="A25" s="300" t="s">
        <v>442</v>
      </c>
      <c r="B25" s="156"/>
      <c r="C25" s="158" t="s">
        <v>134</v>
      </c>
      <c r="D25" s="410">
        <v>32850</v>
      </c>
      <c r="E25" s="410">
        <v>38476</v>
      </c>
      <c r="F25" s="410">
        <v>27309</v>
      </c>
      <c r="G25" s="410">
        <v>22354</v>
      </c>
      <c r="H25" s="209"/>
      <c r="I25" s="155"/>
    </row>
    <row r="26" spans="1:9" s="125" customFormat="1" ht="16.5" customHeight="1">
      <c r="A26" s="300" t="s">
        <v>443</v>
      </c>
      <c r="B26" s="156"/>
      <c r="C26" s="157" t="s">
        <v>135</v>
      </c>
      <c r="D26" s="410">
        <v>-538167</v>
      </c>
      <c r="E26" s="410">
        <v>-314771</v>
      </c>
      <c r="F26" s="410">
        <v>-92631</v>
      </c>
      <c r="G26" s="410">
        <v>-167719</v>
      </c>
      <c r="H26" s="209"/>
      <c r="I26" s="155"/>
    </row>
    <row r="27" spans="1:9" s="125" customFormat="1" ht="16.5" customHeight="1">
      <c r="A27" s="135" t="s">
        <v>323</v>
      </c>
      <c r="B27" s="156"/>
      <c r="C27" s="157" t="s">
        <v>88</v>
      </c>
      <c r="D27" s="410">
        <v>30054</v>
      </c>
      <c r="E27" s="410">
        <v>13305</v>
      </c>
      <c r="F27" s="410">
        <v>54705</v>
      </c>
      <c r="G27" s="410">
        <v>-15030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324</v>
      </c>
      <c r="B29" s="156"/>
      <c r="C29" s="154" t="s">
        <v>562</v>
      </c>
      <c r="D29" s="229">
        <f>SUM(D30:D31)+SUM(D33:D34)+D36+SUM(D38:D40)</f>
        <v>-12592.999999998749</v>
      </c>
      <c r="E29" s="229">
        <f>SUM(E30:E31)+SUM(E33:E34)+E36+SUM(E38:E40)</f>
        <v>-21036.000000000342</v>
      </c>
      <c r="F29" s="229">
        <f>SUM(F30:F31)+SUM(F33:F34)+F36+SUM(F38:F40)</f>
        <v>-126099.00000000095</v>
      </c>
      <c r="G29" s="229">
        <f>SUM(G30:G31)+SUM(G33:G34)+G36+SUM(G38:G40)</f>
        <v>208385.99999999852</v>
      </c>
      <c r="H29" s="209"/>
      <c r="I29" s="155"/>
    </row>
    <row r="30" spans="1:9" s="125" customFormat="1" ht="16.5" customHeight="1">
      <c r="A30" s="135" t="s">
        <v>325</v>
      </c>
      <c r="B30" s="156"/>
      <c r="C30" s="157" t="s">
        <v>91</v>
      </c>
      <c r="D30" s="410">
        <v>29801</v>
      </c>
      <c r="E30" s="410">
        <v>32899</v>
      </c>
      <c r="F30" s="410">
        <v>34159</v>
      </c>
      <c r="G30" s="410">
        <v>13872</v>
      </c>
      <c r="H30" s="209"/>
      <c r="I30" s="155"/>
    </row>
    <row r="31" spans="1:9" s="125" customFormat="1" ht="16.5" customHeight="1">
      <c r="A31" s="135" t="s">
        <v>326</v>
      </c>
      <c r="B31" s="156"/>
      <c r="C31" s="157" t="s">
        <v>101</v>
      </c>
      <c r="D31" s="410">
        <v>-70655</v>
      </c>
      <c r="E31" s="410">
        <v>-80550</v>
      </c>
      <c r="F31" s="410">
        <v>-93883</v>
      </c>
      <c r="G31" s="410">
        <v>22127</v>
      </c>
      <c r="H31" s="209"/>
      <c r="I31" s="155"/>
    </row>
    <row r="32" spans="1:9" s="125" customFormat="1" ht="16.5" customHeight="1">
      <c r="A32" s="132"/>
      <c r="B32" s="156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327</v>
      </c>
      <c r="B33" s="156"/>
      <c r="C33" s="159" t="s">
        <v>99</v>
      </c>
      <c r="D33" s="410">
        <v>-65752.94612655307</v>
      </c>
      <c r="E33" s="410">
        <v>100384.6207484653</v>
      </c>
      <c r="F33" s="410">
        <v>-4367.844181052078</v>
      </c>
      <c r="G33" s="410">
        <v>101114.12443349764</v>
      </c>
      <c r="H33" s="210"/>
      <c r="I33" s="155"/>
    </row>
    <row r="34" spans="1:9" s="125" customFormat="1" ht="16.5" customHeight="1">
      <c r="A34" s="135" t="s">
        <v>328</v>
      </c>
      <c r="B34" s="156"/>
      <c r="C34" s="157" t="s">
        <v>98</v>
      </c>
      <c r="D34" s="410">
        <v>-26144.709025922308</v>
      </c>
      <c r="E34" s="410">
        <v>-53287.026946775375</v>
      </c>
      <c r="F34" s="410">
        <v>-47826.854825459304</v>
      </c>
      <c r="G34" s="410">
        <v>-67773.97679145035</v>
      </c>
      <c r="H34" s="209"/>
      <c r="I34" s="155"/>
    </row>
    <row r="35" spans="1:9" s="125" customFormat="1" ht="16.5" customHeight="1">
      <c r="A35" s="300" t="s">
        <v>494</v>
      </c>
      <c r="B35" s="156"/>
      <c r="C35" s="158" t="s">
        <v>128</v>
      </c>
      <c r="D35" s="410">
        <v>2166</v>
      </c>
      <c r="E35" s="410">
        <v>12102</v>
      </c>
      <c r="F35" s="410">
        <v>-5037</v>
      </c>
      <c r="G35" s="410">
        <v>-10036</v>
      </c>
      <c r="H35" s="209"/>
      <c r="I35" s="155"/>
    </row>
    <row r="36" spans="1:9" s="125" customFormat="1" ht="16.5" customHeight="1">
      <c r="A36" s="135" t="s">
        <v>329</v>
      </c>
      <c r="B36" s="156"/>
      <c r="C36" s="158" t="s">
        <v>100</v>
      </c>
      <c r="D36" s="410">
        <v>600</v>
      </c>
      <c r="E36" s="410">
        <v>-460</v>
      </c>
      <c r="F36" s="410">
        <v>-1217</v>
      </c>
      <c r="G36" s="410">
        <v>-6236</v>
      </c>
      <c r="H36" s="209"/>
      <c r="I36" s="155"/>
    </row>
    <row r="37" spans="1:9" s="125" customFormat="1" ht="16.5" customHeight="1">
      <c r="A37" s="132"/>
      <c r="B37" s="156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330</v>
      </c>
      <c r="B38" s="156"/>
      <c r="C38" s="157" t="s">
        <v>149</v>
      </c>
      <c r="D38" s="410">
        <v>119558.65515247663</v>
      </c>
      <c r="E38" s="410">
        <v>-20022.593801690266</v>
      </c>
      <c r="F38" s="410">
        <v>-12963.300993489567</v>
      </c>
      <c r="G38" s="410">
        <v>145282.85235795123</v>
      </c>
      <c r="H38" s="209"/>
      <c r="I38" s="155"/>
    </row>
    <row r="39" spans="1:9" s="125" customFormat="1" ht="16.5" customHeight="1">
      <c r="A39" s="135" t="s">
        <v>331</v>
      </c>
      <c r="B39" s="156"/>
      <c r="C39" s="157" t="s">
        <v>150</v>
      </c>
      <c r="D39" s="410">
        <v>0</v>
      </c>
      <c r="E39" s="410">
        <v>0</v>
      </c>
      <c r="F39" s="410">
        <v>0</v>
      </c>
      <c r="G39" s="410">
        <v>0</v>
      </c>
      <c r="H39" s="209"/>
      <c r="I39" s="155"/>
    </row>
    <row r="40" spans="1:9" s="125" customFormat="1" ht="16.5" customHeight="1">
      <c r="A40" s="135" t="s">
        <v>332</v>
      </c>
      <c r="B40" s="156"/>
      <c r="C40" s="157" t="s">
        <v>151</v>
      </c>
      <c r="D40" s="410">
        <v>0</v>
      </c>
      <c r="E40" s="410">
        <v>0</v>
      </c>
      <c r="F40" s="410">
        <v>0</v>
      </c>
      <c r="G40" s="410">
        <v>0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333</v>
      </c>
      <c r="B42" s="156"/>
      <c r="C42" s="160" t="s">
        <v>92</v>
      </c>
      <c r="D42" s="412">
        <f>+D43</f>
        <v>29748.999999998603</v>
      </c>
      <c r="E42" s="412">
        <f>+E43</f>
        <v>-15620.999999999767</v>
      </c>
      <c r="F42" s="412">
        <f>+F43</f>
        <v>-62056.00000000012</v>
      </c>
      <c r="G42" s="412">
        <f>+G43</f>
        <v>-40605.99999999814</v>
      </c>
      <c r="H42" s="209"/>
      <c r="I42" s="155"/>
    </row>
    <row r="43" spans="1:9" s="125" customFormat="1" ht="16.5" customHeight="1">
      <c r="A43" s="135" t="s">
        <v>334</v>
      </c>
      <c r="B43" s="156"/>
      <c r="C43" s="161" t="s">
        <v>115</v>
      </c>
      <c r="D43" s="410">
        <f>D46-(D10+D12+D30+D31+D33+D34+D36+D38)</f>
        <v>29748.999999998603</v>
      </c>
      <c r="E43" s="410">
        <f>E46-(E10+E12+E30+E31+E33+E34+E36+E38)</f>
        <v>-15620.999999999767</v>
      </c>
      <c r="F43" s="410">
        <f>F46-(F10+F12+F30+F31+F33+F34+F36+F38)</f>
        <v>-62056.00000000012</v>
      </c>
      <c r="G43" s="410">
        <f>G46-(G10+G12+G30+G31+G33+G34+G36+G38)</f>
        <v>-40605.99999999814</v>
      </c>
      <c r="H43" s="209"/>
      <c r="I43" s="155"/>
    </row>
    <row r="44" spans="1:9" s="125" customFormat="1" ht="16.5" customHeight="1">
      <c r="A44" s="135" t="s">
        <v>335</v>
      </c>
      <c r="B44" s="156"/>
      <c r="C44" s="157" t="s">
        <v>90</v>
      </c>
      <c r="D44" s="410">
        <v>0</v>
      </c>
      <c r="E44" s="410">
        <v>0</v>
      </c>
      <c r="F44" s="410">
        <v>0</v>
      </c>
      <c r="G44" s="410">
        <v>0</v>
      </c>
      <c r="H44" s="209"/>
      <c r="I44" s="155"/>
    </row>
    <row r="45" spans="1:9" s="125" customFormat="1" ht="13.5" customHeight="1" thickBot="1">
      <c r="A45" s="132"/>
      <c r="B45" s="156"/>
      <c r="C45" s="157"/>
      <c r="D45" s="365"/>
      <c r="E45" s="366"/>
      <c r="F45" s="366"/>
      <c r="G45" s="367"/>
      <c r="H45" s="214"/>
      <c r="I45" s="155"/>
    </row>
    <row r="46" spans="1:9" s="125" customFormat="1" ht="21.75" customHeight="1" thickBot="1" thickTop="1">
      <c r="A46" s="162" t="s">
        <v>336</v>
      </c>
      <c r="B46" s="156"/>
      <c r="C46" s="151" t="s">
        <v>157</v>
      </c>
      <c r="D46" s="410">
        <v>1189032</v>
      </c>
      <c r="E46" s="410">
        <v>1854500</v>
      </c>
      <c r="F46" s="410">
        <v>978842.999999999</v>
      </c>
      <c r="G46" s="410">
        <v>2389805</v>
      </c>
      <c r="H46" s="212"/>
      <c r="I46" s="155"/>
    </row>
    <row r="47" spans="1:9" ht="9" customHeight="1" thickBot="1" thickTop="1">
      <c r="A47" s="132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35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35" t="s">
        <v>387</v>
      </c>
      <c r="B49" s="79"/>
      <c r="C49" s="151" t="s">
        <v>162</v>
      </c>
      <c r="D49" s="410">
        <v>12741025</v>
      </c>
      <c r="E49" s="410">
        <v>14935392</v>
      </c>
      <c r="F49" s="410">
        <v>16041926</v>
      </c>
      <c r="G49" s="410">
        <v>18364134</v>
      </c>
      <c r="H49" s="205"/>
      <c r="I49" s="44"/>
    </row>
    <row r="50" spans="1:9" ht="15.75" thickTop="1">
      <c r="A50" s="135" t="s">
        <v>388</v>
      </c>
      <c r="B50" s="79"/>
      <c r="C50" s="157" t="s">
        <v>158</v>
      </c>
      <c r="D50" s="410">
        <v>13281897</v>
      </c>
      <c r="E50" s="410">
        <v>15136397</v>
      </c>
      <c r="F50" s="410">
        <v>16115240</v>
      </c>
      <c r="G50" s="410">
        <v>18505045</v>
      </c>
      <c r="H50" s="203"/>
      <c r="I50" s="44"/>
    </row>
    <row r="51" spans="1:9" ht="15">
      <c r="A51" s="135" t="s">
        <v>389</v>
      </c>
      <c r="B51" s="79"/>
      <c r="C51" s="157" t="s">
        <v>165</v>
      </c>
      <c r="D51" s="410">
        <v>540872</v>
      </c>
      <c r="E51" s="410">
        <v>201005</v>
      </c>
      <c r="F51" s="410">
        <v>73314</v>
      </c>
      <c r="G51" s="410">
        <v>140911</v>
      </c>
      <c r="H51" s="217"/>
      <c r="I51" s="44"/>
    </row>
    <row r="52" spans="1:9" ht="9.75" customHeight="1" thickBot="1">
      <c r="A52" s="135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35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35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ht="15.75">
      <c r="A55" s="135"/>
      <c r="B55" s="79"/>
      <c r="C55" s="281"/>
      <c r="D55" s="26"/>
      <c r="E55" s="40"/>
      <c r="F55" s="40"/>
      <c r="G55" s="26"/>
      <c r="H55" s="40"/>
      <c r="I55" s="44"/>
      <c r="K55" s="26"/>
    </row>
    <row r="56" spans="1:11" ht="15.75">
      <c r="A56" s="135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35"/>
      <c r="B57" s="79"/>
      <c r="C57" s="65" t="s">
        <v>156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35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8"/>
      <c r="B59" s="173"/>
      <c r="C59" s="268"/>
      <c r="D59" s="283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307"/>
      <c r="E60" s="245"/>
      <c r="F60" s="245"/>
      <c r="G60" s="245"/>
      <c r="H60" s="245"/>
      <c r="I60" s="26"/>
      <c r="J60" s="26"/>
      <c r="K60" s="26"/>
    </row>
    <row r="61" spans="4:8" ht="15.75">
      <c r="D61" s="307"/>
      <c r="E61" s="284"/>
      <c r="F61" s="284"/>
      <c r="G61" s="284"/>
      <c r="H61" s="284"/>
    </row>
    <row r="62" spans="2:10" ht="30" customHeight="1">
      <c r="B62" s="313" t="s">
        <v>194</v>
      </c>
      <c r="C62" s="303"/>
      <c r="D62" s="420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20"/>
      <c r="F62" s="420"/>
      <c r="G62" s="420"/>
      <c r="H62" s="304"/>
      <c r="I62" s="288"/>
      <c r="J62" s="318"/>
    </row>
    <row r="63" spans="2:10" ht="15"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2:10" ht="15.75">
      <c r="B64" s="318"/>
      <c r="C64" s="306" t="s">
        <v>544</v>
      </c>
      <c r="D64" s="307">
        <f>IF(D46="M",0,D46)-IF(D10="M",0,D10)-IF(D12="M",0,D12)-IF(D29="M",0,D29)-IF(D42="M",0,D42)</f>
        <v>1.4551915228366852E-10</v>
      </c>
      <c r="E64" s="307">
        <f>IF(E46="M",0,E46)-IF(E10="M",0,E10)-IF(E12="M",0,E12)-IF(E29="M",0,E29)-IF(E42="M",0,E42)</f>
        <v>1.0913936421275139E-10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-3.7834979593753815E-10</v>
      </c>
      <c r="H64" s="319"/>
      <c r="I64" s="290"/>
      <c r="J64" s="318"/>
    </row>
    <row r="65" spans="2:10" ht="15.75">
      <c r="B65" s="318"/>
      <c r="C65" s="306" t="s">
        <v>545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2:10" ht="15.75">
      <c r="B66" s="318"/>
      <c r="C66" s="185" t="s">
        <v>546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2:10" ht="15.75">
      <c r="B67" s="318"/>
      <c r="C67" s="306" t="s">
        <v>547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2:10" ht="15.75">
      <c r="B68" s="318"/>
      <c r="C68" s="306" t="s">
        <v>548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2:10" ht="15.75">
      <c r="B69" s="318"/>
      <c r="C69" s="306" t="s">
        <v>549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2:10" ht="15.75">
      <c r="B70" s="318"/>
      <c r="C70" s="306" t="s">
        <v>550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2:10" ht="23.25">
      <c r="B71" s="318"/>
      <c r="C71" s="306" t="s">
        <v>554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-7.275957614183426E-12</v>
      </c>
      <c r="F71" s="307">
        <f>IF(F29="M",0,F29)-IF(F30="M",0,F30)-IF(F31="M",0,F31)-IF(F33="M",0,F33)-IF(F34="M",0,F34)-IF(F36="M",0,F36)-IF(F38="M",0,F38)-IF(F39="M",0,F39)-IF(F40="M",0,F40)</f>
        <v>1.4551915228366852E-11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2:9" ht="15.75">
      <c r="B72" s="318"/>
      <c r="C72" s="306" t="s">
        <v>551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2:9" ht="15.75">
      <c r="B73" s="318"/>
      <c r="C73" s="306" t="s">
        <v>486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2:9" ht="15.75"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2:9" ht="15.75">
      <c r="B75" s="321"/>
      <c r="C75" s="310" t="s">
        <v>552</v>
      </c>
      <c r="D75" s="298">
        <f>IF('Table 1'!E11="M",0,'Table 1'!E11)+IF(D10="M",0,D10)</f>
        <v>0</v>
      </c>
      <c r="E75" s="298">
        <f>IF('Table 1'!F11="M",0,'Table 1'!F11)+IF(E10="M",0,E10)</f>
        <v>0</v>
      </c>
      <c r="F75" s="298">
        <f>IF('Table 1'!G11="M",0,'Table 1'!G11)+IF(F10="M",0,F10)</f>
        <v>0</v>
      </c>
      <c r="G75" s="298">
        <f>IF('Table 1'!H11="M",0,'Table 1'!H11)+IF(G10="M",0,G10)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75"/>
  <sheetViews>
    <sheetView showGridLines="0" defaultGridColor="0" zoomScale="80" zoomScaleNormal="80" colorId="22" workbookViewId="0" topLeftCell="B43">
      <selection activeCell="D40" sqref="D40:G40"/>
    </sheetView>
  </sheetViews>
  <sheetFormatPr defaultColWidth="9.77734375" defaultRowHeight="15"/>
  <cols>
    <col min="1" max="1" width="21.88671875" style="40" hidden="1" customWidth="1"/>
    <col min="2" max="2" width="3.77734375" style="266" customWidth="1"/>
    <col min="3" max="3" width="69.10546875" style="267" customWidth="1"/>
    <col min="4" max="4" width="10.99609375" style="266" customWidth="1"/>
    <col min="5" max="6" width="10.77734375" style="266" customWidth="1"/>
    <col min="7" max="7" width="10.6640625" style="266" customWidth="1"/>
    <col min="8" max="8" width="87.5546875" style="266" customWidth="1"/>
    <col min="9" max="9" width="5.3359375" style="266" customWidth="1"/>
    <col min="10" max="10" width="0.9921875" style="266" customWidth="1"/>
    <col min="11" max="11" width="0.55078125" style="266" customWidth="1"/>
    <col min="12" max="12" width="9.77734375" style="266" customWidth="1"/>
    <col min="13" max="13" width="40.77734375" style="266" customWidth="1"/>
    <col min="14" max="16384" width="9.77734375" style="266" customWidth="1"/>
  </cols>
  <sheetData>
    <row r="2" spans="1:11" ht="18">
      <c r="A2" s="49"/>
      <c r="B2" s="282" t="s">
        <v>44</v>
      </c>
      <c r="C2" s="62" t="s">
        <v>103</v>
      </c>
      <c r="D2" s="24"/>
      <c r="K2" s="26"/>
    </row>
    <row r="3" spans="1:11" ht="18">
      <c r="A3" s="49"/>
      <c r="B3" s="282"/>
      <c r="C3" s="62" t="s">
        <v>86</v>
      </c>
      <c r="D3" s="24"/>
      <c r="K3" s="26"/>
    </row>
    <row r="4" spans="1:11" ht="16.5" thickBot="1">
      <c r="A4" s="49"/>
      <c r="B4" s="282"/>
      <c r="C4" s="69"/>
      <c r="D4" s="50"/>
      <c r="K4" s="26"/>
    </row>
    <row r="5" spans="1:11" ht="16.5" thickTop="1">
      <c r="A5" s="146"/>
      <c r="B5" s="147"/>
      <c r="C5" s="64"/>
      <c r="D5" s="28"/>
      <c r="E5" s="28"/>
      <c r="F5" s="28"/>
      <c r="G5" s="29"/>
      <c r="H5" s="29"/>
      <c r="I5" s="30"/>
      <c r="K5" s="26"/>
    </row>
    <row r="6" spans="1:9" ht="15.75">
      <c r="A6" s="148"/>
      <c r="B6" s="79"/>
      <c r="C6" s="65" t="str">
        <f>'Cover page'!E13</f>
        <v>Country: Hungary</v>
      </c>
      <c r="D6" s="31"/>
      <c r="E6" s="419" t="s">
        <v>2</v>
      </c>
      <c r="F6" s="419"/>
      <c r="G6" s="33"/>
      <c r="H6" s="33"/>
      <c r="I6" s="44"/>
    </row>
    <row r="7" spans="1:9" ht="15.75">
      <c r="A7" s="148"/>
      <c r="B7" s="79"/>
      <c r="C7" s="58" t="s">
        <v>104</v>
      </c>
      <c r="D7" s="35">
        <v>2005</v>
      </c>
      <c r="E7" s="35">
        <v>2006</v>
      </c>
      <c r="F7" s="35">
        <v>2007</v>
      </c>
      <c r="G7" s="35">
        <v>2008</v>
      </c>
      <c r="H7" s="36"/>
      <c r="I7" s="44"/>
    </row>
    <row r="8" spans="1:9" ht="15.75">
      <c r="A8" s="148"/>
      <c r="B8" s="79"/>
      <c r="C8" s="65" t="str">
        <f>'Cover page'!E14</f>
        <v>Date: 19/10/2009</v>
      </c>
      <c r="D8" s="357"/>
      <c r="E8" s="357"/>
      <c r="F8" s="357"/>
      <c r="G8" s="358"/>
      <c r="H8" s="149"/>
      <c r="I8" s="44"/>
    </row>
    <row r="9" spans="1:9" ht="10.5" customHeight="1" thickBot="1">
      <c r="A9" s="148"/>
      <c r="B9" s="79"/>
      <c r="C9" s="66"/>
      <c r="D9" s="87"/>
      <c r="E9" s="87"/>
      <c r="F9" s="87"/>
      <c r="G9" s="176"/>
      <c r="H9" s="150"/>
      <c r="I9" s="44"/>
    </row>
    <row r="10" spans="1:9" ht="17.25" thickBot="1" thickTop="1">
      <c r="A10" s="135" t="s">
        <v>337</v>
      </c>
      <c r="B10" s="79"/>
      <c r="C10" s="151" t="s">
        <v>117</v>
      </c>
      <c r="D10" s="389" t="str">
        <f>'Table 1'!E12</f>
        <v>M</v>
      </c>
      <c r="E10" s="389" t="str">
        <f>'Table 1'!F12</f>
        <v>M</v>
      </c>
      <c r="F10" s="389" t="str">
        <f>'Table 1'!G12</f>
        <v>M</v>
      </c>
      <c r="G10" s="389" t="str">
        <f>'Table 1'!H12</f>
        <v>M</v>
      </c>
      <c r="H10" s="205"/>
      <c r="I10" s="44"/>
    </row>
    <row r="11" spans="1:9" ht="6" customHeight="1" thickTop="1">
      <c r="A11" s="132"/>
      <c r="B11" s="79"/>
      <c r="C11" s="152"/>
      <c r="D11" s="201"/>
      <c r="E11" s="206"/>
      <c r="F11" s="206"/>
      <c r="G11" s="202"/>
      <c r="H11" s="202"/>
      <c r="I11" s="44"/>
    </row>
    <row r="12" spans="1:9" s="125" customFormat="1" ht="16.5" customHeight="1">
      <c r="A12" s="135" t="s">
        <v>338</v>
      </c>
      <c r="B12" s="153"/>
      <c r="C12" s="154" t="s">
        <v>147</v>
      </c>
      <c r="D12" s="228">
        <f>D13+D14+D15+D22+D27</f>
        <v>0</v>
      </c>
      <c r="E12" s="228">
        <f>E13+E14+E15+E22+E27</f>
        <v>0</v>
      </c>
      <c r="F12" s="228">
        <f>F13+F14+F15+F22+F27</f>
        <v>0</v>
      </c>
      <c r="G12" s="229">
        <f>G13+G14+G15+G22+G27</f>
        <v>0</v>
      </c>
      <c r="H12" s="209"/>
      <c r="I12" s="155"/>
    </row>
    <row r="13" spans="1:9" s="125" customFormat="1" ht="16.5" customHeight="1">
      <c r="A13" s="135" t="s">
        <v>339</v>
      </c>
      <c r="B13" s="156"/>
      <c r="C13" s="157" t="s">
        <v>87</v>
      </c>
      <c r="D13" s="207" t="s">
        <v>563</v>
      </c>
      <c r="E13" s="207" t="s">
        <v>563</v>
      </c>
      <c r="F13" s="207" t="s">
        <v>563</v>
      </c>
      <c r="G13" s="207" t="s">
        <v>563</v>
      </c>
      <c r="H13" s="209"/>
      <c r="I13" s="155"/>
    </row>
    <row r="14" spans="1:9" s="125" customFormat="1" ht="16.5" customHeight="1">
      <c r="A14" s="135" t="s">
        <v>340</v>
      </c>
      <c r="B14" s="156"/>
      <c r="C14" s="157" t="s">
        <v>97</v>
      </c>
      <c r="D14" s="207" t="s">
        <v>563</v>
      </c>
      <c r="E14" s="207" t="s">
        <v>563</v>
      </c>
      <c r="F14" s="207" t="s">
        <v>563</v>
      </c>
      <c r="G14" s="207" t="s">
        <v>563</v>
      </c>
      <c r="H14" s="209"/>
      <c r="I14" s="155"/>
    </row>
    <row r="15" spans="1:9" s="125" customFormat="1" ht="16.5" customHeight="1">
      <c r="A15" s="135" t="s">
        <v>341</v>
      </c>
      <c r="B15" s="156"/>
      <c r="C15" s="157" t="s">
        <v>45</v>
      </c>
      <c r="D15" s="207" t="s">
        <v>563</v>
      </c>
      <c r="E15" s="207" t="s">
        <v>563</v>
      </c>
      <c r="F15" s="207" t="s">
        <v>563</v>
      </c>
      <c r="G15" s="207" t="s">
        <v>563</v>
      </c>
      <c r="H15" s="209"/>
      <c r="I15" s="155"/>
    </row>
    <row r="16" spans="1:9" s="125" customFormat="1" ht="16.5" customHeight="1">
      <c r="A16" s="135" t="s">
        <v>342</v>
      </c>
      <c r="B16" s="156"/>
      <c r="C16" s="158" t="s">
        <v>77</v>
      </c>
      <c r="D16" s="207" t="s">
        <v>563</v>
      </c>
      <c r="E16" s="207" t="s">
        <v>563</v>
      </c>
      <c r="F16" s="207" t="s">
        <v>563</v>
      </c>
      <c r="G16" s="207" t="s">
        <v>563</v>
      </c>
      <c r="H16" s="209"/>
      <c r="I16" s="155"/>
    </row>
    <row r="17" spans="1:9" s="125" customFormat="1" ht="16.5" customHeight="1">
      <c r="A17" s="135" t="s">
        <v>343</v>
      </c>
      <c r="B17" s="156"/>
      <c r="C17" s="157" t="s">
        <v>78</v>
      </c>
      <c r="D17" s="207" t="s">
        <v>563</v>
      </c>
      <c r="E17" s="207" t="s">
        <v>563</v>
      </c>
      <c r="F17" s="207" t="s">
        <v>563</v>
      </c>
      <c r="G17" s="207" t="s">
        <v>563</v>
      </c>
      <c r="H17" s="209"/>
      <c r="I17" s="155"/>
    </row>
    <row r="18" spans="1:9" s="125" customFormat="1" ht="16.5" customHeight="1">
      <c r="A18" s="300" t="s">
        <v>444</v>
      </c>
      <c r="B18" s="156"/>
      <c r="C18" s="158" t="s">
        <v>139</v>
      </c>
      <c r="D18" s="207" t="s">
        <v>563</v>
      </c>
      <c r="E18" s="207" t="s">
        <v>563</v>
      </c>
      <c r="F18" s="207" t="s">
        <v>563</v>
      </c>
      <c r="G18" s="207" t="s">
        <v>563</v>
      </c>
      <c r="H18" s="209"/>
      <c r="I18" s="155"/>
    </row>
    <row r="19" spans="1:9" s="125" customFormat="1" ht="16.5" customHeight="1">
      <c r="A19" s="300" t="s">
        <v>445</v>
      </c>
      <c r="B19" s="156"/>
      <c r="C19" s="158" t="s">
        <v>133</v>
      </c>
      <c r="D19" s="207" t="s">
        <v>563</v>
      </c>
      <c r="E19" s="207" t="s">
        <v>563</v>
      </c>
      <c r="F19" s="207" t="s">
        <v>563</v>
      </c>
      <c r="G19" s="207" t="s">
        <v>563</v>
      </c>
      <c r="H19" s="209"/>
      <c r="I19" s="155"/>
    </row>
    <row r="20" spans="1:9" s="125" customFormat="1" ht="16.5" customHeight="1">
      <c r="A20" s="300" t="s">
        <v>446</v>
      </c>
      <c r="B20" s="156"/>
      <c r="C20" s="158" t="s">
        <v>129</v>
      </c>
      <c r="D20" s="207" t="s">
        <v>563</v>
      </c>
      <c r="E20" s="207" t="s">
        <v>563</v>
      </c>
      <c r="F20" s="207" t="s">
        <v>563</v>
      </c>
      <c r="G20" s="207" t="s">
        <v>563</v>
      </c>
      <c r="H20" s="209"/>
      <c r="I20" s="155"/>
    </row>
    <row r="21" spans="1:9" s="125" customFormat="1" ht="16.5" customHeight="1">
      <c r="A21" s="300" t="s">
        <v>447</v>
      </c>
      <c r="B21" s="156"/>
      <c r="C21" s="157" t="s">
        <v>130</v>
      </c>
      <c r="D21" s="207" t="s">
        <v>563</v>
      </c>
      <c r="E21" s="207" t="s">
        <v>563</v>
      </c>
      <c r="F21" s="207" t="s">
        <v>563</v>
      </c>
      <c r="G21" s="207" t="s">
        <v>563</v>
      </c>
      <c r="H21" s="209"/>
      <c r="I21" s="155"/>
    </row>
    <row r="22" spans="1:9" s="125" customFormat="1" ht="16.5" customHeight="1">
      <c r="A22" s="135" t="s">
        <v>344</v>
      </c>
      <c r="B22" s="156"/>
      <c r="C22" s="158" t="s">
        <v>46</v>
      </c>
      <c r="D22" s="207" t="s">
        <v>563</v>
      </c>
      <c r="E22" s="207" t="s">
        <v>563</v>
      </c>
      <c r="F22" s="207" t="s">
        <v>563</v>
      </c>
      <c r="G22" s="207" t="s">
        <v>563</v>
      </c>
      <c r="H22" s="209"/>
      <c r="I22" s="155"/>
    </row>
    <row r="23" spans="1:9" s="125" customFormat="1" ht="16.5" customHeight="1">
      <c r="A23" s="300" t="s">
        <v>448</v>
      </c>
      <c r="B23" s="156"/>
      <c r="C23" s="158" t="s">
        <v>148</v>
      </c>
      <c r="D23" s="207" t="s">
        <v>563</v>
      </c>
      <c r="E23" s="207" t="s">
        <v>563</v>
      </c>
      <c r="F23" s="207" t="s">
        <v>563</v>
      </c>
      <c r="G23" s="207" t="s">
        <v>563</v>
      </c>
      <c r="H23" s="209"/>
      <c r="I23" s="155"/>
    </row>
    <row r="24" spans="1:9" s="125" customFormat="1" ht="16.5" customHeight="1">
      <c r="A24" s="300" t="s">
        <v>449</v>
      </c>
      <c r="B24" s="156"/>
      <c r="C24" s="158" t="s">
        <v>140</v>
      </c>
      <c r="D24" s="207" t="s">
        <v>563</v>
      </c>
      <c r="E24" s="207" t="s">
        <v>563</v>
      </c>
      <c r="F24" s="207" t="s">
        <v>563</v>
      </c>
      <c r="G24" s="207" t="s">
        <v>563</v>
      </c>
      <c r="H24" s="209"/>
      <c r="I24" s="155"/>
    </row>
    <row r="25" spans="1:9" s="125" customFormat="1" ht="16.5" customHeight="1">
      <c r="A25" s="300" t="s">
        <v>450</v>
      </c>
      <c r="B25" s="156"/>
      <c r="C25" s="158" t="s">
        <v>134</v>
      </c>
      <c r="D25" s="207" t="s">
        <v>563</v>
      </c>
      <c r="E25" s="207" t="s">
        <v>563</v>
      </c>
      <c r="F25" s="207" t="s">
        <v>563</v>
      </c>
      <c r="G25" s="207" t="s">
        <v>563</v>
      </c>
      <c r="H25" s="209"/>
      <c r="I25" s="155"/>
    </row>
    <row r="26" spans="1:9" s="125" customFormat="1" ht="16.5" customHeight="1">
      <c r="A26" s="300" t="s">
        <v>451</v>
      </c>
      <c r="B26" s="156"/>
      <c r="C26" s="157" t="s">
        <v>135</v>
      </c>
      <c r="D26" s="207" t="s">
        <v>563</v>
      </c>
      <c r="E26" s="207" t="s">
        <v>563</v>
      </c>
      <c r="F26" s="207" t="s">
        <v>563</v>
      </c>
      <c r="G26" s="207" t="s">
        <v>563</v>
      </c>
      <c r="H26" s="209"/>
      <c r="I26" s="155"/>
    </row>
    <row r="27" spans="1:9" s="125" customFormat="1" ht="16.5" customHeight="1">
      <c r="A27" s="135" t="s">
        <v>345</v>
      </c>
      <c r="B27" s="156"/>
      <c r="C27" s="157" t="s">
        <v>88</v>
      </c>
      <c r="D27" s="207" t="s">
        <v>563</v>
      </c>
      <c r="E27" s="207" t="s">
        <v>563</v>
      </c>
      <c r="F27" s="207" t="s">
        <v>563</v>
      </c>
      <c r="G27" s="207" t="s">
        <v>563</v>
      </c>
      <c r="H27" s="209"/>
      <c r="I27" s="155"/>
    </row>
    <row r="28" spans="1:9" s="125" customFormat="1" ht="16.5" customHeight="1">
      <c r="A28" s="132"/>
      <c r="B28" s="156"/>
      <c r="C28" s="157"/>
      <c r="D28" s="359"/>
      <c r="E28" s="360"/>
      <c r="F28" s="360"/>
      <c r="G28" s="361"/>
      <c r="H28" s="209"/>
      <c r="I28" s="155"/>
    </row>
    <row r="29" spans="1:9" s="125" customFormat="1" ht="16.5" customHeight="1">
      <c r="A29" s="135" t="s">
        <v>346</v>
      </c>
      <c r="B29" s="156"/>
      <c r="C29" s="154" t="s">
        <v>562</v>
      </c>
      <c r="D29" s="229">
        <f>SUM(D30:D31)+SUM(D33:D34)+D36+SUM(D38:D40)</f>
        <v>0</v>
      </c>
      <c r="E29" s="229">
        <f>SUM(E30:E31)+SUM(E33:E34)+E36+SUM(E38:E40)</f>
        <v>0</v>
      </c>
      <c r="F29" s="229">
        <f>SUM(F30:F31)+SUM(F33:F34)+F36+SUM(F38:F40)</f>
        <v>0</v>
      </c>
      <c r="G29" s="229">
        <f>SUM(G30:G31)+SUM(G33:G34)+G36+SUM(G38:G40)</f>
        <v>0</v>
      </c>
      <c r="H29" s="209"/>
      <c r="I29" s="155"/>
    </row>
    <row r="30" spans="1:9" s="125" customFormat="1" ht="16.5" customHeight="1">
      <c r="A30" s="135" t="s">
        <v>347</v>
      </c>
      <c r="B30" s="156"/>
      <c r="C30" s="157" t="s">
        <v>91</v>
      </c>
      <c r="D30" s="207" t="s">
        <v>563</v>
      </c>
      <c r="E30" s="207" t="s">
        <v>563</v>
      </c>
      <c r="F30" s="207" t="s">
        <v>563</v>
      </c>
      <c r="G30" s="207" t="s">
        <v>563</v>
      </c>
      <c r="H30" s="209"/>
      <c r="I30" s="155"/>
    </row>
    <row r="31" spans="1:9" s="125" customFormat="1" ht="16.5" customHeight="1">
      <c r="A31" s="135" t="s">
        <v>348</v>
      </c>
      <c r="B31" s="156"/>
      <c r="C31" s="157" t="s">
        <v>101</v>
      </c>
      <c r="D31" s="207" t="s">
        <v>563</v>
      </c>
      <c r="E31" s="207" t="s">
        <v>563</v>
      </c>
      <c r="F31" s="207" t="s">
        <v>563</v>
      </c>
      <c r="G31" s="207" t="s">
        <v>563</v>
      </c>
      <c r="H31" s="209"/>
      <c r="I31" s="155"/>
    </row>
    <row r="32" spans="1:9" s="125" customFormat="1" ht="16.5" customHeight="1">
      <c r="A32" s="132"/>
      <c r="B32" s="156"/>
      <c r="C32" s="159"/>
      <c r="D32" s="362"/>
      <c r="E32" s="363"/>
      <c r="F32" s="360"/>
      <c r="G32" s="361"/>
      <c r="H32" s="209"/>
      <c r="I32" s="155"/>
    </row>
    <row r="33" spans="1:9" s="125" customFormat="1" ht="16.5" customHeight="1">
      <c r="A33" s="135" t="s">
        <v>349</v>
      </c>
      <c r="B33" s="156"/>
      <c r="C33" s="159" t="s">
        <v>99</v>
      </c>
      <c r="D33" s="207" t="s">
        <v>563</v>
      </c>
      <c r="E33" s="207" t="s">
        <v>563</v>
      </c>
      <c r="F33" s="207" t="s">
        <v>563</v>
      </c>
      <c r="G33" s="207" t="s">
        <v>563</v>
      </c>
      <c r="H33" s="210"/>
      <c r="I33" s="155"/>
    </row>
    <row r="34" spans="1:9" s="125" customFormat="1" ht="16.5" customHeight="1">
      <c r="A34" s="135" t="s">
        <v>350</v>
      </c>
      <c r="B34" s="156"/>
      <c r="C34" s="157" t="s">
        <v>98</v>
      </c>
      <c r="D34" s="207" t="s">
        <v>563</v>
      </c>
      <c r="E34" s="207" t="s">
        <v>563</v>
      </c>
      <c r="F34" s="207" t="s">
        <v>563</v>
      </c>
      <c r="G34" s="207" t="s">
        <v>563</v>
      </c>
      <c r="H34" s="209"/>
      <c r="I34" s="155"/>
    </row>
    <row r="35" spans="1:9" s="125" customFormat="1" ht="16.5" customHeight="1">
      <c r="A35" s="300" t="s">
        <v>495</v>
      </c>
      <c r="B35" s="156"/>
      <c r="C35" s="158" t="s">
        <v>128</v>
      </c>
      <c r="D35" s="207" t="s">
        <v>563</v>
      </c>
      <c r="E35" s="207" t="s">
        <v>563</v>
      </c>
      <c r="F35" s="207" t="s">
        <v>563</v>
      </c>
      <c r="G35" s="207" t="s">
        <v>563</v>
      </c>
      <c r="H35" s="209"/>
      <c r="I35" s="155"/>
    </row>
    <row r="36" spans="1:9" s="125" customFormat="1" ht="16.5" customHeight="1">
      <c r="A36" s="135" t="s">
        <v>351</v>
      </c>
      <c r="B36" s="156"/>
      <c r="C36" s="158" t="s">
        <v>100</v>
      </c>
      <c r="D36" s="207" t="s">
        <v>563</v>
      </c>
      <c r="E36" s="207" t="s">
        <v>563</v>
      </c>
      <c r="F36" s="207" t="s">
        <v>563</v>
      </c>
      <c r="G36" s="207" t="s">
        <v>563</v>
      </c>
      <c r="H36" s="209"/>
      <c r="I36" s="155"/>
    </row>
    <row r="37" spans="1:9" s="125" customFormat="1" ht="16.5" customHeight="1">
      <c r="A37" s="132"/>
      <c r="B37" s="156"/>
      <c r="C37" s="159"/>
      <c r="D37" s="362"/>
      <c r="E37" s="363"/>
      <c r="F37" s="363"/>
      <c r="G37" s="364"/>
      <c r="H37" s="209"/>
      <c r="I37" s="155"/>
    </row>
    <row r="38" spans="1:9" s="125" customFormat="1" ht="16.5" customHeight="1">
      <c r="A38" s="135" t="s">
        <v>352</v>
      </c>
      <c r="B38" s="156"/>
      <c r="C38" s="157" t="s">
        <v>149</v>
      </c>
      <c r="D38" s="207" t="s">
        <v>563</v>
      </c>
      <c r="E38" s="207" t="s">
        <v>563</v>
      </c>
      <c r="F38" s="207" t="s">
        <v>563</v>
      </c>
      <c r="G38" s="207" t="s">
        <v>563</v>
      </c>
      <c r="H38" s="209"/>
      <c r="I38" s="155"/>
    </row>
    <row r="39" spans="1:9" s="125" customFormat="1" ht="16.5" customHeight="1">
      <c r="A39" s="135" t="s">
        <v>353</v>
      </c>
      <c r="B39" s="156"/>
      <c r="C39" s="157" t="s">
        <v>150</v>
      </c>
      <c r="D39" s="207" t="s">
        <v>563</v>
      </c>
      <c r="E39" s="207" t="s">
        <v>563</v>
      </c>
      <c r="F39" s="207" t="s">
        <v>563</v>
      </c>
      <c r="G39" s="207" t="s">
        <v>563</v>
      </c>
      <c r="H39" s="209"/>
      <c r="I39" s="155"/>
    </row>
    <row r="40" spans="1:9" s="125" customFormat="1" ht="16.5" customHeight="1">
      <c r="A40" s="135" t="s">
        <v>354</v>
      </c>
      <c r="B40" s="156"/>
      <c r="C40" s="157" t="s">
        <v>151</v>
      </c>
      <c r="D40" s="207" t="s">
        <v>563</v>
      </c>
      <c r="E40" s="207" t="s">
        <v>563</v>
      </c>
      <c r="F40" s="207" t="s">
        <v>563</v>
      </c>
      <c r="G40" s="207" t="s">
        <v>563</v>
      </c>
      <c r="H40" s="209"/>
      <c r="I40" s="155"/>
    </row>
    <row r="41" spans="1:9" s="125" customFormat="1" ht="16.5" customHeight="1">
      <c r="A41" s="132"/>
      <c r="B41" s="156"/>
      <c r="C41" s="159"/>
      <c r="D41" s="359"/>
      <c r="E41" s="360"/>
      <c r="F41" s="360"/>
      <c r="G41" s="361"/>
      <c r="H41" s="209"/>
      <c r="I41" s="155"/>
    </row>
    <row r="42" spans="1:9" s="125" customFormat="1" ht="16.5" customHeight="1">
      <c r="A42" s="135" t="s">
        <v>355</v>
      </c>
      <c r="B42" s="156"/>
      <c r="C42" s="160" t="s">
        <v>92</v>
      </c>
      <c r="D42" s="207" t="s">
        <v>563</v>
      </c>
      <c r="E42" s="207" t="s">
        <v>563</v>
      </c>
      <c r="F42" s="207" t="s">
        <v>563</v>
      </c>
      <c r="G42" s="207" t="s">
        <v>563</v>
      </c>
      <c r="H42" s="209"/>
      <c r="I42" s="155"/>
    </row>
    <row r="43" spans="1:9" s="125" customFormat="1" ht="16.5" customHeight="1">
      <c r="A43" s="135" t="s">
        <v>356</v>
      </c>
      <c r="B43" s="156"/>
      <c r="C43" s="161" t="s">
        <v>115</v>
      </c>
      <c r="D43" s="207" t="s">
        <v>563</v>
      </c>
      <c r="E43" s="207" t="s">
        <v>563</v>
      </c>
      <c r="F43" s="207" t="s">
        <v>563</v>
      </c>
      <c r="G43" s="207" t="s">
        <v>563</v>
      </c>
      <c r="H43" s="209"/>
      <c r="I43" s="155"/>
    </row>
    <row r="44" spans="1:9" s="125" customFormat="1" ht="16.5" customHeight="1">
      <c r="A44" s="135" t="s">
        <v>357</v>
      </c>
      <c r="B44" s="156"/>
      <c r="C44" s="157" t="s">
        <v>90</v>
      </c>
      <c r="D44" s="207" t="s">
        <v>563</v>
      </c>
      <c r="E44" s="207" t="s">
        <v>563</v>
      </c>
      <c r="F44" s="207" t="s">
        <v>563</v>
      </c>
      <c r="G44" s="207" t="s">
        <v>563</v>
      </c>
      <c r="H44" s="209"/>
      <c r="I44" s="155"/>
    </row>
    <row r="45" spans="1:9" s="125" customFormat="1" ht="13.5" customHeight="1" thickBot="1">
      <c r="A45" s="132"/>
      <c r="B45" s="156"/>
      <c r="C45" s="157"/>
      <c r="D45" s="365"/>
      <c r="E45" s="366"/>
      <c r="F45" s="366"/>
      <c r="G45" s="367"/>
      <c r="H45" s="213"/>
      <c r="I45" s="155"/>
    </row>
    <row r="46" spans="1:9" s="125" customFormat="1" ht="19.5" customHeight="1" thickBot="1" thickTop="1">
      <c r="A46" s="162" t="s">
        <v>358</v>
      </c>
      <c r="B46" s="156"/>
      <c r="C46" s="151" t="s">
        <v>160</v>
      </c>
      <c r="D46" s="208" t="s">
        <v>563</v>
      </c>
      <c r="E46" s="208" t="s">
        <v>563</v>
      </c>
      <c r="F46" s="208" t="s">
        <v>563</v>
      </c>
      <c r="G46" s="208" t="s">
        <v>563</v>
      </c>
      <c r="H46" s="212"/>
      <c r="I46" s="155"/>
    </row>
    <row r="47" spans="1:9" ht="9" customHeight="1" thickBot="1" thickTop="1">
      <c r="A47" s="132"/>
      <c r="B47" s="79"/>
      <c r="C47" s="163"/>
      <c r="D47" s="215"/>
      <c r="E47" s="215"/>
      <c r="F47" s="215"/>
      <c r="G47" s="215"/>
      <c r="H47" s="215"/>
      <c r="I47" s="44"/>
    </row>
    <row r="48" spans="1:9" ht="9" customHeight="1" thickBot="1" thickTop="1">
      <c r="A48" s="148"/>
      <c r="B48" s="79"/>
      <c r="C48" s="164"/>
      <c r="D48" s="368"/>
      <c r="E48" s="216"/>
      <c r="F48" s="216"/>
      <c r="G48" s="216"/>
      <c r="H48" s="216"/>
      <c r="I48" s="44"/>
    </row>
    <row r="49" spans="1:9" ht="18.75" thickBot="1" thickTop="1">
      <c r="A49" s="162" t="s">
        <v>384</v>
      </c>
      <c r="B49" s="79"/>
      <c r="C49" s="151" t="s">
        <v>161</v>
      </c>
      <c r="D49" s="192" t="s">
        <v>563</v>
      </c>
      <c r="E49" s="192" t="s">
        <v>563</v>
      </c>
      <c r="F49" s="192" t="s">
        <v>563</v>
      </c>
      <c r="G49" s="192" t="s">
        <v>563</v>
      </c>
      <c r="H49" s="205"/>
      <c r="I49" s="44"/>
    </row>
    <row r="50" spans="1:9" ht="15.75" thickTop="1">
      <c r="A50" s="135" t="s">
        <v>385</v>
      </c>
      <c r="B50" s="79"/>
      <c r="C50" s="157" t="s">
        <v>163</v>
      </c>
      <c r="D50" s="193" t="s">
        <v>563</v>
      </c>
      <c r="E50" s="193" t="s">
        <v>563</v>
      </c>
      <c r="F50" s="193" t="s">
        <v>563</v>
      </c>
      <c r="G50" s="193" t="s">
        <v>563</v>
      </c>
      <c r="H50" s="203"/>
      <c r="I50" s="44"/>
    </row>
    <row r="51" spans="1:9" ht="15">
      <c r="A51" s="135" t="s">
        <v>386</v>
      </c>
      <c r="B51" s="79"/>
      <c r="C51" s="157" t="s">
        <v>164</v>
      </c>
      <c r="D51" s="193" t="s">
        <v>563</v>
      </c>
      <c r="E51" s="193" t="s">
        <v>563</v>
      </c>
      <c r="F51" s="193" t="s">
        <v>563</v>
      </c>
      <c r="G51" s="193" t="s">
        <v>563</v>
      </c>
      <c r="H51" s="217"/>
      <c r="I51" s="44"/>
    </row>
    <row r="52" spans="1:9" ht="9.75" customHeight="1" thickBot="1">
      <c r="A52" s="148"/>
      <c r="B52" s="79"/>
      <c r="C52" s="158"/>
      <c r="D52" s="45"/>
      <c r="E52" s="45"/>
      <c r="F52" s="45"/>
      <c r="G52" s="45"/>
      <c r="H52" s="165"/>
      <c r="I52" s="44"/>
    </row>
    <row r="53" spans="1:11" ht="20.25" thickBot="1" thickTop="1">
      <c r="A53" s="148"/>
      <c r="B53" s="79"/>
      <c r="C53" s="166" t="s">
        <v>94</v>
      </c>
      <c r="D53" s="167"/>
      <c r="E53" s="167"/>
      <c r="F53" s="167"/>
      <c r="G53" s="167"/>
      <c r="H53" s="168"/>
      <c r="I53" s="44"/>
      <c r="K53" s="26"/>
    </row>
    <row r="54" spans="1:11" ht="8.25" customHeight="1" thickTop="1">
      <c r="A54" s="148"/>
      <c r="B54" s="79"/>
      <c r="C54" s="169"/>
      <c r="D54" s="170"/>
      <c r="E54" s="257"/>
      <c r="F54" s="257"/>
      <c r="G54" s="257"/>
      <c r="H54" s="257"/>
      <c r="I54" s="44"/>
      <c r="K54" s="26"/>
    </row>
    <row r="55" spans="1:11" ht="15.75">
      <c r="A55" s="148"/>
      <c r="B55" s="79"/>
      <c r="C55" s="281"/>
      <c r="D55" s="26"/>
      <c r="E55" s="40"/>
      <c r="F55" s="40"/>
      <c r="G55" s="26"/>
      <c r="H55" s="40"/>
      <c r="I55" s="44"/>
      <c r="K55" s="26"/>
    </row>
    <row r="56" spans="1:11" ht="15.75">
      <c r="A56" s="148"/>
      <c r="B56" s="79"/>
      <c r="C56" s="26" t="s">
        <v>152</v>
      </c>
      <c r="D56" s="26"/>
      <c r="E56" s="40"/>
      <c r="F56" s="40"/>
      <c r="G56" s="26" t="s">
        <v>93</v>
      </c>
      <c r="H56" s="40"/>
      <c r="I56" s="44"/>
      <c r="K56" s="26"/>
    </row>
    <row r="57" spans="1:11" ht="15.75">
      <c r="A57" s="148"/>
      <c r="B57" s="79"/>
      <c r="C57" s="65" t="s">
        <v>159</v>
      </c>
      <c r="D57" s="26"/>
      <c r="E57" s="40"/>
      <c r="F57" s="40"/>
      <c r="G57" s="26" t="s">
        <v>154</v>
      </c>
      <c r="H57" s="40"/>
      <c r="I57" s="44"/>
      <c r="K57" s="26"/>
    </row>
    <row r="58" spans="1:11" ht="15.75">
      <c r="A58" s="148"/>
      <c r="B58" s="79"/>
      <c r="C58" s="65" t="s">
        <v>146</v>
      </c>
      <c r="D58" s="26"/>
      <c r="E58" s="40"/>
      <c r="F58" s="40"/>
      <c r="H58" s="40"/>
      <c r="I58" s="44"/>
      <c r="K58" s="26"/>
    </row>
    <row r="59" spans="1:11" ht="9.75" customHeight="1" thickBot="1">
      <c r="A59" s="172"/>
      <c r="B59" s="173"/>
      <c r="C59" s="268"/>
      <c r="D59" s="283"/>
      <c r="E59" s="247"/>
      <c r="F59" s="247"/>
      <c r="G59" s="247"/>
      <c r="H59" s="247"/>
      <c r="I59" s="52"/>
      <c r="K59" s="26"/>
    </row>
    <row r="60" spans="1:11" ht="16.5" thickTop="1">
      <c r="A60" s="49"/>
      <c r="B60" s="175"/>
      <c r="C60" s="65"/>
      <c r="D60" s="245"/>
      <c r="E60" s="245"/>
      <c r="F60" s="245"/>
      <c r="G60" s="245"/>
      <c r="H60" s="245"/>
      <c r="I60" s="26"/>
      <c r="J60" s="26"/>
      <c r="K60" s="26"/>
    </row>
    <row r="61" spans="4:8" ht="15">
      <c r="D61" s="284"/>
      <c r="E61" s="284"/>
      <c r="F61" s="284"/>
      <c r="G61" s="284"/>
      <c r="H61" s="284"/>
    </row>
    <row r="62" spans="2:10" ht="30" customHeight="1">
      <c r="B62" s="313" t="s">
        <v>194</v>
      </c>
      <c r="C62" s="303"/>
      <c r="D62" s="420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20"/>
      <c r="F62" s="420"/>
      <c r="G62" s="420"/>
      <c r="H62" s="304"/>
      <c r="I62" s="288"/>
      <c r="J62" s="318"/>
    </row>
    <row r="63" spans="2:10" ht="15">
      <c r="B63" s="289" t="s">
        <v>195</v>
      </c>
      <c r="C63" s="143"/>
      <c r="D63" s="55"/>
      <c r="E63" s="55"/>
      <c r="F63" s="55"/>
      <c r="G63" s="55"/>
      <c r="H63" s="55"/>
      <c r="I63" s="290"/>
      <c r="J63" s="318"/>
    </row>
    <row r="64" spans="2:10" ht="15.75">
      <c r="B64" s="318"/>
      <c r="C64" s="306" t="s">
        <v>535</v>
      </c>
      <c r="D64" s="307">
        <f>IF(D46="M",0,D46)-IF(D10="M",0,D10)-IF(D12="M",0,D12)-IF(D29="M",0,D29)-IF(D42="M",0,D42)</f>
        <v>0</v>
      </c>
      <c r="E64" s="307">
        <f>IF(E46="M",0,E46)-IF(E10="M",0,E10)-IF(E12="M",0,E12)-IF(E29="M",0,E29)-IF(E42="M",0,E42)</f>
        <v>0</v>
      </c>
      <c r="F64" s="307">
        <f>IF(F46="M",0,F46)-IF(F10="M",0,F10)-IF(F12="M",0,F12)-IF(F29="M",0,F29)-IF(F42="M",0,F42)</f>
        <v>0</v>
      </c>
      <c r="G64" s="307">
        <f>IF(G46="M",0,G46)-IF(G10="M",0,G10)-IF(G12="M",0,G12)-IF(G29="M",0,G29)-IF(G42="M",0,G42)</f>
        <v>0</v>
      </c>
      <c r="H64" s="319"/>
      <c r="I64" s="290"/>
      <c r="J64" s="318"/>
    </row>
    <row r="65" spans="2:10" ht="15.75">
      <c r="B65" s="318"/>
      <c r="C65" s="306" t="s">
        <v>536</v>
      </c>
      <c r="D65" s="307">
        <f>IF(D12="M",0,D12)-IF(D13="M",0,D13)-IF(D14="M",0,D14)-IF(D15="M",0,D15)-IF(D22="M",0,D22)-IF(D27="M",0,D27)</f>
        <v>0</v>
      </c>
      <c r="E65" s="307">
        <f>IF(E12="M",0,E12)-IF(E13="M",0,E13)-IF(E14="M",0,E14)-IF(E15="M",0,E15)-IF(E22="M",0,E22)-IF(E27="M",0,E27)</f>
        <v>0</v>
      </c>
      <c r="F65" s="307">
        <f>IF(F12="M",0,F12)-IF(F13="M",0,F13)-IF(F14="M",0,F14)-IF(F15="M",0,F15)-IF(F22="M",0,F22)-IF(F27="M",0,F27)</f>
        <v>0</v>
      </c>
      <c r="G65" s="307">
        <f>IF(G12="M",0,G12)-IF(G13="M",0,G13)-IF(G14="M",0,G14)-IF(G15="M",0,G15)-IF(G22="M",0,G22)-IF(G27="M",0,G27)</f>
        <v>0</v>
      </c>
      <c r="H65" s="319"/>
      <c r="I65" s="290"/>
      <c r="J65" s="318"/>
    </row>
    <row r="66" spans="2:10" ht="15.75">
      <c r="B66" s="318"/>
      <c r="C66" s="185" t="s">
        <v>537</v>
      </c>
      <c r="D66" s="307">
        <f>IF(D15="M",0,D15)-IF(D18="M",0,D18)-IF(D19="M",0,D19)</f>
        <v>0</v>
      </c>
      <c r="E66" s="307">
        <f>IF(E15="M",0,E15)-IF(E18="M",0,E18)-IF(E19="M",0,E19)</f>
        <v>0</v>
      </c>
      <c r="F66" s="307">
        <f>IF(F15="M",0,F15)-IF(F18="M",0,F18)-IF(F19="M",0,F19)</f>
        <v>0</v>
      </c>
      <c r="G66" s="307">
        <f>IF(G15="M",0,G15)-IF(G18="M",0,G18)-IF(G19="M",0,G19)</f>
        <v>0</v>
      </c>
      <c r="H66" s="319"/>
      <c r="I66" s="290"/>
      <c r="J66" s="318"/>
    </row>
    <row r="67" spans="2:10" ht="15.75">
      <c r="B67" s="318"/>
      <c r="C67" s="306" t="s">
        <v>538</v>
      </c>
      <c r="D67" s="307">
        <f>IF(D15="M",0,D15)-IF(D16="M",0,D16)-IF(D17="M",0,D17)</f>
        <v>0</v>
      </c>
      <c r="E67" s="307">
        <f>IF(E15="M",0,E15)-IF(E16="M",0,E16)-IF(E17="M",0,E17)</f>
        <v>0</v>
      </c>
      <c r="F67" s="307">
        <f>IF(F15="M",0,F15)-IF(F16="M",0,F16)-IF(F17="M",0,F17)</f>
        <v>0</v>
      </c>
      <c r="G67" s="307">
        <f>IF(G15="M",0,G15)-IF(G16="M",0,G16)-IF(G17="M",0,G17)</f>
        <v>0</v>
      </c>
      <c r="H67" s="319"/>
      <c r="I67" s="290"/>
      <c r="J67" s="318"/>
    </row>
    <row r="68" spans="2:10" ht="15.75">
      <c r="B68" s="318"/>
      <c r="C68" s="306" t="s">
        <v>539</v>
      </c>
      <c r="D68" s="307">
        <f>IF(D19="M",0,D19)-IF(D20="M",0,D20)-IF(D21="M",0,D21)</f>
        <v>0</v>
      </c>
      <c r="E68" s="307">
        <f>IF(E19="M",0,E19)-IF(E20="M",0,E20)-IF(E21="M",0,E21)</f>
        <v>0</v>
      </c>
      <c r="F68" s="307">
        <f>IF(F19="M",0,F19)-IF(F20="M",0,F20)-IF(F21="M",0,F21)</f>
        <v>0</v>
      </c>
      <c r="G68" s="307">
        <f>IF(G19="M",0,G19)-IF(G20="M",0,G20)-IF(G21="M",0,G21)</f>
        <v>0</v>
      </c>
      <c r="H68" s="319"/>
      <c r="I68" s="290"/>
      <c r="J68" s="318"/>
    </row>
    <row r="69" spans="2:10" ht="15.75">
      <c r="B69" s="318"/>
      <c r="C69" s="306" t="s">
        <v>540</v>
      </c>
      <c r="D69" s="307">
        <f>IF(D22="M",0,D22)-IF(D23="M",0,D23)-IF(D24="M",0,D24)</f>
        <v>0</v>
      </c>
      <c r="E69" s="307">
        <f>IF(E22="M",0,E22)-IF(E23="M",0,E23)-IF(E24="M",0,E24)</f>
        <v>0</v>
      </c>
      <c r="F69" s="307">
        <f>IF(F22="M",0,F22)-IF(F23="M",0,F23)-IF(F24="M",0,F24)</f>
        <v>0</v>
      </c>
      <c r="G69" s="307">
        <f>IF(G22="M",0,G22)-IF(G23="M",0,G23)-IF(G24="M",0,G24)</f>
        <v>0</v>
      </c>
      <c r="H69" s="319"/>
      <c r="I69" s="290"/>
      <c r="J69" s="318"/>
    </row>
    <row r="70" spans="2:10" ht="15.75">
      <c r="B70" s="318"/>
      <c r="C70" s="306" t="s">
        <v>541</v>
      </c>
      <c r="D70" s="307">
        <f>IF(D24="M",0,D24)-IF(D25="M",0,D25)-IF(D26="M",0,D26)</f>
        <v>0</v>
      </c>
      <c r="E70" s="307">
        <f>IF(E24="M",0,E24)-IF(E25="M",0,E25)-IF(E26="M",0,E26)</f>
        <v>0</v>
      </c>
      <c r="F70" s="307">
        <f>IF(F24="M",0,F24)-IF(F25="M",0,F25)-IF(F26="M",0,F26)</f>
        <v>0</v>
      </c>
      <c r="G70" s="307">
        <f>IF(G24="M",0,G24)-IF(G25="M",0,G25)-IF(G26="M",0,G26)</f>
        <v>0</v>
      </c>
      <c r="H70" s="319"/>
      <c r="I70" s="290"/>
      <c r="J70" s="318"/>
    </row>
    <row r="71" spans="2:10" ht="23.25">
      <c r="B71" s="318"/>
      <c r="C71" s="306" t="s">
        <v>555</v>
      </c>
      <c r="D71" s="307">
        <f>IF(D29="M",0,D29)-IF(D30="M",0,D30)-IF(D31="M",0,D31)-IF(D33="M",0,D33)-IF(D34="M",0,D34)-IF(D36="M",0,D36)-IF(D38="M",0,D38)-IF(D39="M",0,D39)-IF(D40="M",0,D40)</f>
        <v>0</v>
      </c>
      <c r="E71" s="307">
        <f>IF(E29="M",0,E29)-IF(E30="M",0,E30)-IF(E31="M",0,E31)-IF(E33="M",0,E33)-IF(E34="M",0,E34)-IF(E36="M",0,E36)-IF(E38="M",0,E38)-IF(E39="M",0,E39)-IF(E40="M",0,E40)</f>
        <v>0</v>
      </c>
      <c r="F71" s="307">
        <f>IF(F29="M",0,F29)-IF(F30="M",0,F30)-IF(F31="M",0,F31)-IF(F33="M",0,F33)-IF(F34="M",0,F34)-IF(F36="M",0,F36)-IF(F38="M",0,F38)-IF(F39="M",0,F39)-IF(F40="M",0,F40)</f>
        <v>0</v>
      </c>
      <c r="G71" s="307">
        <f>IF(G29="M",0,G29)-IF(G30="M",0,G30)-IF(G31="M",0,G31)-IF(G33="M",0,G33)-IF(G34="M",0,G34)-IF(G36="M",0,G36)-IF(G38="M",0,G38)-IF(G39="M",0,G39)-IF(G40="M",0,G40)</f>
        <v>0</v>
      </c>
      <c r="H71" s="319"/>
      <c r="I71" s="290"/>
      <c r="J71" s="318"/>
    </row>
    <row r="72" spans="2:9" ht="15.75">
      <c r="B72" s="318"/>
      <c r="C72" s="306" t="s">
        <v>542</v>
      </c>
      <c r="D72" s="307">
        <f>IF(D42="M",0,D42)-IF(D43="M",0,D43)-IF(D44="M",0,D44)</f>
        <v>0</v>
      </c>
      <c r="E72" s="307">
        <f>IF(E42="M",0,E42)-IF(E43="M",0,E43)-IF(E44="M",0,E44)</f>
        <v>0</v>
      </c>
      <c r="F72" s="307">
        <f>IF(F42="M",0,F42)-IF(F43="M",0,F43)-IF(F44="M",0,F44)</f>
        <v>0</v>
      </c>
      <c r="G72" s="307">
        <f>IF(G42="M",0,G42)-IF(G43="M",0,G43)-IF(G44="M",0,G44)</f>
        <v>0</v>
      </c>
      <c r="H72" s="55"/>
      <c r="I72" s="290"/>
    </row>
    <row r="73" spans="2:9" ht="15.75">
      <c r="B73" s="318"/>
      <c r="C73" s="306" t="s">
        <v>487</v>
      </c>
      <c r="D73" s="307">
        <f>IF(D49="M",0,D49)-IF(D50="M",0,D50)+IF(D51="M",0,D51)</f>
        <v>0</v>
      </c>
      <c r="E73" s="307">
        <f>IF(E49="M",0,E49)-IF(E50="M",0,E50)+IF(E51="M",0,E51)</f>
        <v>0</v>
      </c>
      <c r="F73" s="307">
        <f>IF(F49="M",0,F49)-IF(F50="M",0,F50)+IF(F51="M",0,F51)</f>
        <v>0</v>
      </c>
      <c r="G73" s="307">
        <f>IF(G49="M",0,G49)-IF(G50="M",0,G50)+IF(G51="M",0,G51)</f>
        <v>0</v>
      </c>
      <c r="H73" s="55"/>
      <c r="I73" s="290"/>
    </row>
    <row r="74" spans="2:9" ht="15.75">
      <c r="B74" s="308" t="s">
        <v>470</v>
      </c>
      <c r="C74" s="320"/>
      <c r="D74" s="293"/>
      <c r="E74" s="293"/>
      <c r="F74" s="293"/>
      <c r="G74" s="293"/>
      <c r="H74" s="55"/>
      <c r="I74" s="290"/>
    </row>
    <row r="75" spans="2:9" ht="15.75">
      <c r="B75" s="321"/>
      <c r="C75" s="310" t="s">
        <v>543</v>
      </c>
      <c r="D75" s="298">
        <f>IF('Table 1'!E12="M",0,'Table 1'!E12)+IF(D10="M",0,D10)</f>
        <v>0</v>
      </c>
      <c r="E75" s="298">
        <f>IF('Table 1'!F12="M",0,'Table 1'!F12)+IF(E10="M",0,E10)</f>
        <v>0</v>
      </c>
      <c r="F75" s="298">
        <f>IF('Table 1'!G12="M",0,'Table 1'!G12)+IF(F10="M",0,F10)</f>
        <v>0</v>
      </c>
      <c r="G75" s="298">
        <f>IF('Table 1'!H12="M",0,'Table 1'!H12)+IF(G10="M",0,G10)</f>
        <v>0</v>
      </c>
      <c r="H75" s="311"/>
      <c r="I75" s="312"/>
    </row>
  </sheetData>
  <sheetProtection password="CC00" sheet="1" objects="1" scenarios="1"/>
  <mergeCells count="2">
    <mergeCell ref="E6:F6"/>
    <mergeCell ref="D62:G62"/>
  </mergeCells>
  <conditionalFormatting sqref="D62:G62">
    <cfRule type="expression" priority="1" dxfId="2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2009-09-18T12:47:40Z</cp:lastPrinted>
  <dcterms:created xsi:type="dcterms:W3CDTF">1997-11-05T15:09:39Z</dcterms:created>
  <dcterms:modified xsi:type="dcterms:W3CDTF">2009-10-19T12:23:13Z</dcterms:modified>
  <cp:category/>
  <cp:version/>
  <cp:contentType/>
  <cp:contentStatus/>
</cp:coreProperties>
</file>