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2120" windowHeight="8580" tabRatio="881" activeTab="0"/>
  </bookViews>
  <sheets>
    <sheet name="Cover page" sheetId="1" r:id="rId1"/>
    <sheet name="Table 1" sheetId="2" r:id="rId2"/>
    <sheet name="Table 2A" sheetId="3" r:id="rId3"/>
    <sheet name="Table 2B" sheetId="4" r:id="rId4"/>
    <sheet name="Table 2C" sheetId="5" r:id="rId5"/>
    <sheet name="Table 2D" sheetId="6" r:id="rId6"/>
    <sheet name="Table 3A" sheetId="7" r:id="rId7"/>
    <sheet name="Table 3B" sheetId="8" r:id="rId8"/>
    <sheet name="Table 3C" sheetId="9" r:id="rId9"/>
    <sheet name="Table 3D" sheetId="10" r:id="rId10"/>
    <sheet name="Table 3E" sheetId="11" r:id="rId11"/>
    <sheet name="Table 4" sheetId="12" r:id="rId12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</externalReferences>
  <definedNames>
    <definedName name="COVER" localSheetId="0">'Cover page'!$A$1:$N$41</definedName>
    <definedName name="COVER" localSheetId="1">'Table 1'!#REF!</definedName>
    <definedName name="COVER" localSheetId="2">'Table 2A'!#REF!</definedName>
    <definedName name="COVER" localSheetId="3">'Table 2B'!#REF!</definedName>
    <definedName name="COVER" localSheetId="4">'Table 2C'!#REF!</definedName>
    <definedName name="COVER" localSheetId="5">'Table 2D'!#REF!</definedName>
    <definedName name="COVER" localSheetId="6">'Table 3A'!#REF!</definedName>
    <definedName name="COVER" localSheetId="7">'Table 3B'!#REF!</definedName>
    <definedName name="COVER" localSheetId="8">'Table 3C'!#REF!</definedName>
    <definedName name="COVER" localSheetId="9">'Table 3D'!#REF!</definedName>
    <definedName name="COVER" localSheetId="10">'Table 3E'!#REF!</definedName>
    <definedName name="COVER" localSheetId="11">'Table 4'!#REF!</definedName>
    <definedName name="COVER">#REF!</definedName>
    <definedName name="_xlnm.Print_Area" localSheetId="0">'Cover page'!#REF!,'Cover page'!#REF!,'Cover page'!#REF!</definedName>
    <definedName name="_xlnm.Print_Area" localSheetId="1">'Table 1'!$C$1:$O$38</definedName>
    <definedName name="_xlnm.Print_Area" localSheetId="2">'Table 2A'!$C$1:$O$67</definedName>
    <definedName name="_xlnm.Print_Area" localSheetId="3">'Table 2B'!$C$1:$O$45</definedName>
    <definedName name="_xlnm.Print_Area" localSheetId="4">'Table 2C'!$C$1:$O$45</definedName>
    <definedName name="_xlnm.Print_Area" localSheetId="5">'Table 2D'!$C$1:$O$45</definedName>
    <definedName name="_xlnm.Print_Area" localSheetId="6">'Table 3A'!$C$2:$O$46</definedName>
    <definedName name="_xlnm.Print_Area" localSheetId="7">'Table 3B'!$C$1:$O$51</definedName>
    <definedName name="_xlnm.Print_Area" localSheetId="8">'Table 3C'!$C$1:$O$51</definedName>
    <definedName name="_xlnm.Print_Area" localSheetId="9">'Table 3D'!$C$1:$O$51</definedName>
    <definedName name="_xlnm.Print_Area" localSheetId="10">'Table 3E'!$C$1:$O$51</definedName>
    <definedName name="_xlnm.Print_Area" localSheetId="11">'Table 4'!$A$1:$O$42</definedName>
    <definedName name="TAB1" localSheetId="0">'Cover page'!#REF!</definedName>
    <definedName name="TAB1" localSheetId="1">'Table 1'!$B$1:$O$38</definedName>
    <definedName name="TAB1" localSheetId="2">'Table 2A'!#REF!</definedName>
    <definedName name="TAB1" localSheetId="3">'Table 2B'!#REF!</definedName>
    <definedName name="TAB1" localSheetId="4">'Table 2C'!#REF!</definedName>
    <definedName name="TAB1" localSheetId="5">'Table 2D'!#REF!</definedName>
    <definedName name="TAB1" localSheetId="6">'Table 3A'!#REF!</definedName>
    <definedName name="TAB1" localSheetId="7">'Table 3B'!#REF!</definedName>
    <definedName name="TAB1" localSheetId="8">'Table 3C'!#REF!</definedName>
    <definedName name="TAB1" localSheetId="9">'Table 3D'!#REF!</definedName>
    <definedName name="TAB1" localSheetId="10">'Table 3E'!#REF!</definedName>
    <definedName name="TAB1" localSheetId="11">'Table 4'!#REF!</definedName>
    <definedName name="TAB1">#REF!</definedName>
    <definedName name="TAB2A" localSheetId="0">'Cover page'!#REF!</definedName>
    <definedName name="TAB2A" localSheetId="1">'Table 1'!#REF!</definedName>
    <definedName name="TAB2A" localSheetId="2">'Table 2A'!$A$1:$P$67</definedName>
    <definedName name="TAB2A" localSheetId="3">'Table 2B'!#REF!</definedName>
    <definedName name="TAB2A" localSheetId="4">'Table 2C'!#REF!</definedName>
    <definedName name="TAB2A" localSheetId="5">'Table 2D'!#REF!</definedName>
    <definedName name="TAB2A" localSheetId="6">'Table 3A'!#REF!</definedName>
    <definedName name="TAB2A" localSheetId="7">'Table 3B'!#REF!</definedName>
    <definedName name="TAB2A" localSheetId="8">'Table 3C'!#REF!</definedName>
    <definedName name="TAB2A" localSheetId="9">'Table 3D'!#REF!</definedName>
    <definedName name="TAB2A" localSheetId="10">'Table 3E'!#REF!</definedName>
    <definedName name="TAB2A" localSheetId="11">'Table 4'!#REF!</definedName>
    <definedName name="TAB2A">#REF!</definedName>
    <definedName name="TAB2B" localSheetId="0">'Cover page'!#REF!</definedName>
    <definedName name="TAB2B" localSheetId="1">'Table 1'!#REF!</definedName>
    <definedName name="TAB2B" localSheetId="2">'Table 2A'!#REF!</definedName>
    <definedName name="TAB2B" localSheetId="3">'Table 2B'!$B$1:$P$45</definedName>
    <definedName name="TAB2B" localSheetId="4">'Table 2C'!#REF!</definedName>
    <definedName name="TAB2B" localSheetId="5">'Table 2D'!#REF!</definedName>
    <definedName name="TAB2B" localSheetId="6">'Table 3A'!#REF!</definedName>
    <definedName name="TAB2B" localSheetId="7">'Table 3B'!#REF!</definedName>
    <definedName name="TAB2B" localSheetId="8">'Table 3C'!#REF!</definedName>
    <definedName name="TAB2B" localSheetId="9">'Table 3D'!#REF!</definedName>
    <definedName name="TAB2B" localSheetId="10">'Table 3E'!#REF!</definedName>
    <definedName name="TAB2B" localSheetId="11">'Table 4'!#REF!</definedName>
    <definedName name="TAB2B">#REF!</definedName>
    <definedName name="TAB2C" localSheetId="0">'Cover page'!#REF!</definedName>
    <definedName name="TAB2C" localSheetId="1">'Table 1'!#REF!</definedName>
    <definedName name="TAB2C" localSheetId="2">'Table 2A'!#REF!</definedName>
    <definedName name="TAB2C" localSheetId="3">'Table 2B'!#REF!</definedName>
    <definedName name="TAB2C" localSheetId="4">'Table 2C'!$B$1:$P$45</definedName>
    <definedName name="TAB2C" localSheetId="5">'Table 2D'!#REF!</definedName>
    <definedName name="TAB2C" localSheetId="6">'Table 3A'!#REF!</definedName>
    <definedName name="TAB2C" localSheetId="7">'Table 3B'!#REF!</definedName>
    <definedName name="TAB2C" localSheetId="8">'Table 3C'!#REF!</definedName>
    <definedName name="TAB2C" localSheetId="9">'Table 3D'!#REF!</definedName>
    <definedName name="TAB2C" localSheetId="10">'Table 3E'!#REF!</definedName>
    <definedName name="TAB2C" localSheetId="11">'Table 4'!#REF!</definedName>
    <definedName name="TAB2C">#REF!</definedName>
    <definedName name="TAB2D" localSheetId="0">'Cover page'!#REF!</definedName>
    <definedName name="TAB2D" localSheetId="1">'Table 1'!#REF!</definedName>
    <definedName name="TAB2D" localSheetId="2">'Table 2A'!#REF!</definedName>
    <definedName name="TAB2D" localSheetId="3">'Table 2B'!#REF!</definedName>
    <definedName name="TAB2D" localSheetId="4">'Table 2C'!#REF!</definedName>
    <definedName name="TAB2D" localSheetId="5">'Table 2D'!$B$1:$P$45</definedName>
    <definedName name="TAB2D" localSheetId="6">'Table 3A'!#REF!</definedName>
    <definedName name="TAB2D" localSheetId="7">'Table 3B'!#REF!</definedName>
    <definedName name="TAB2D" localSheetId="8">'Table 3C'!#REF!</definedName>
    <definedName name="TAB2D" localSheetId="9">'Table 3D'!#REF!</definedName>
    <definedName name="TAB2D" localSheetId="10">'Table 3E'!#REF!</definedName>
    <definedName name="TAB2D" localSheetId="11">'Table 4'!#REF!</definedName>
    <definedName name="TAB2D">#REF!</definedName>
    <definedName name="TAB3A" localSheetId="0">'Cover page'!#REF!</definedName>
    <definedName name="TAB3A" localSheetId="1">'Table 1'!#REF!</definedName>
    <definedName name="TAB3A" localSheetId="2">'Table 2A'!#REF!</definedName>
    <definedName name="TAB3A" localSheetId="3">'Table 2B'!#REF!</definedName>
    <definedName name="TAB3A" localSheetId="4">'Table 2C'!#REF!</definedName>
    <definedName name="TAB3A" localSheetId="5">'Table 2D'!#REF!</definedName>
    <definedName name="TAB3A" localSheetId="6">'Table 3A'!#REF!</definedName>
    <definedName name="TAB3A" localSheetId="7">'Table 3B'!$B$2:$Q$52</definedName>
    <definedName name="TAB3A" localSheetId="8">'Table 3C'!#REF!</definedName>
    <definedName name="TAB3A" localSheetId="9">'Table 3D'!#REF!</definedName>
    <definedName name="TAB3A" localSheetId="10">'Table 3E'!#REF!</definedName>
    <definedName name="TAB3A" localSheetId="11">'Table 4'!#REF!</definedName>
    <definedName name="TAB3A">#REF!</definedName>
    <definedName name="TAB3B" localSheetId="0">'Cover page'!#REF!</definedName>
    <definedName name="TAB3B" localSheetId="1">'Table 1'!#REF!</definedName>
    <definedName name="TAB3B" localSheetId="2">'Table 2A'!#REF!</definedName>
    <definedName name="TAB3B" localSheetId="3">'Table 2B'!#REF!</definedName>
    <definedName name="TAB3B" localSheetId="4">'Table 2C'!#REF!</definedName>
    <definedName name="TAB3B" localSheetId="5">'Table 2D'!#REF!</definedName>
    <definedName name="TAB3B" localSheetId="6">'Table 3A'!#REF!</definedName>
    <definedName name="TAB3B" localSheetId="7">'Table 3B'!#REF!</definedName>
    <definedName name="TAB3B" localSheetId="8">'Table 3C'!$B$2:$Q$52</definedName>
    <definedName name="TAB3B" localSheetId="9">'Table 3D'!#REF!</definedName>
    <definedName name="TAB3B" localSheetId="10">'Table 3E'!#REF!</definedName>
    <definedName name="TAB3B" localSheetId="11">'Table 4'!#REF!</definedName>
    <definedName name="TAB3B">#REF!</definedName>
    <definedName name="TAB3C" localSheetId="0">'Cover page'!#REF!</definedName>
    <definedName name="TAB3C" localSheetId="1">'Table 1'!#REF!</definedName>
    <definedName name="TAB3C" localSheetId="2">'Table 2A'!#REF!</definedName>
    <definedName name="TAB3C" localSheetId="3">'Table 2B'!#REF!</definedName>
    <definedName name="TAB3C" localSheetId="4">'Table 2C'!#REF!</definedName>
    <definedName name="TAB3C" localSheetId="5">'Table 2D'!#REF!</definedName>
    <definedName name="TAB3C" localSheetId="6">'Table 3A'!#REF!</definedName>
    <definedName name="TAB3C" localSheetId="7">'Table 3B'!#REF!</definedName>
    <definedName name="TAB3C" localSheetId="8">'Table 3C'!#REF!</definedName>
    <definedName name="TAB3C" localSheetId="9">'Table 3D'!$B$1:$Q$52</definedName>
    <definedName name="TAB3C" localSheetId="10">'Table 3E'!#REF!</definedName>
    <definedName name="TAB3C" localSheetId="11">'Table 4'!#REF!</definedName>
    <definedName name="TAB3C">#REF!</definedName>
    <definedName name="TAB3D" localSheetId="0">'Cover page'!#REF!</definedName>
    <definedName name="TAB3D" localSheetId="1">'Table 1'!#REF!</definedName>
    <definedName name="TAB3D" localSheetId="2">'Table 2A'!#REF!</definedName>
    <definedName name="TAB3D" localSheetId="3">'Table 2B'!#REF!</definedName>
    <definedName name="TAB3D" localSheetId="4">'Table 2C'!#REF!</definedName>
    <definedName name="TAB3D" localSheetId="5">'Table 2D'!#REF!</definedName>
    <definedName name="TAB3D" localSheetId="6">'Table 3A'!#REF!</definedName>
    <definedName name="TAB3D" localSheetId="7">'Table 3B'!#REF!</definedName>
    <definedName name="TAB3D" localSheetId="8">'Table 3C'!#REF!</definedName>
    <definedName name="TAB3D" localSheetId="9">'Table 3D'!#REF!</definedName>
    <definedName name="TAB3D" localSheetId="10">'Table 3E'!$B$1:$Q$53</definedName>
    <definedName name="TAB3D" localSheetId="11">'Table 4'!#REF!</definedName>
    <definedName name="TAB3D">#REF!</definedName>
    <definedName name="TAB3E" localSheetId="0">'Cover page'!#REF!</definedName>
    <definedName name="TAB3E" localSheetId="1">'Table 1'!#REF!</definedName>
    <definedName name="TAB3E" localSheetId="2">'Table 2A'!#REF!</definedName>
    <definedName name="TAB3E" localSheetId="3">'Table 2B'!#REF!</definedName>
    <definedName name="TAB3E" localSheetId="4">'Table 2C'!#REF!</definedName>
    <definedName name="TAB3E" localSheetId="5">'Table 2D'!#REF!</definedName>
    <definedName name="TAB3E" localSheetId="6">'Table 3A'!$B$2:$Q$47</definedName>
    <definedName name="TAB3E" localSheetId="7">'Table 3B'!#REF!</definedName>
    <definedName name="TAB3E" localSheetId="8">'Table 3C'!#REF!</definedName>
    <definedName name="TAB3E" localSheetId="9">'Table 3D'!#REF!</definedName>
    <definedName name="TAB3E" localSheetId="10">'Table 3E'!#REF!</definedName>
    <definedName name="TAB3E" localSheetId="11">'Table 4'!#REF!</definedName>
    <definedName name="TAB3E">#REF!</definedName>
    <definedName name="TAB4" localSheetId="0">'Cover page'!#REF!</definedName>
    <definedName name="TAB4" localSheetId="1">'Table 1'!#REF!</definedName>
    <definedName name="TAB4" localSheetId="2">'Table 2A'!#REF!</definedName>
    <definedName name="TAB4" localSheetId="3">'Table 2B'!#REF!</definedName>
    <definedName name="TAB4" localSheetId="4">'Table 2C'!#REF!</definedName>
    <definedName name="TAB4" localSheetId="5">'Table 2D'!#REF!</definedName>
    <definedName name="TAB4" localSheetId="6">'Table 3A'!#REF!</definedName>
    <definedName name="TAB4" localSheetId="7">'Table 3B'!#REF!</definedName>
    <definedName name="TAB4" localSheetId="8">'Table 3C'!#REF!</definedName>
    <definedName name="TAB4" localSheetId="9">'Table 3D'!#REF!</definedName>
    <definedName name="TAB4" localSheetId="10">'Table 3E'!#REF!</definedName>
    <definedName name="TAB4" localSheetId="11">'Table 4'!$B$1:$O$31</definedName>
    <definedName name="TAB4">#REF!</definedName>
  </definedNames>
  <calcPr fullCalcOnLoad="1"/>
</workbook>
</file>

<file path=xl/sharedStrings.xml><?xml version="1.0" encoding="utf-8"?>
<sst xmlns="http://schemas.openxmlformats.org/spreadsheetml/2006/main" count="1359" uniqueCount="549">
  <si>
    <t xml:space="preserve"> Reporting of Government Deficits and Debt Levels</t>
  </si>
  <si>
    <t>Table 4: Provision of other data in accordance with the statements contained in the Council minutes of 22/11/1993.</t>
  </si>
  <si>
    <t>Year</t>
  </si>
  <si>
    <t>ESA 95</t>
  </si>
  <si>
    <t>codes</t>
  </si>
  <si>
    <t>(1)</t>
  </si>
  <si>
    <t xml:space="preserve">Net borrowing (-)/ net lending (+) </t>
  </si>
  <si>
    <t xml:space="preserve">General government </t>
  </si>
  <si>
    <t>S.13</t>
  </si>
  <si>
    <t xml:space="preserve"> - Central government </t>
  </si>
  <si>
    <t>S.1311</t>
  </si>
  <si>
    <t xml:space="preserve"> - State government </t>
  </si>
  <si>
    <t>S.1312</t>
  </si>
  <si>
    <t xml:space="preserve"> - Local government </t>
  </si>
  <si>
    <t>S.1313</t>
  </si>
  <si>
    <t xml:space="preserve"> - Social security funds </t>
  </si>
  <si>
    <t>S.1314</t>
  </si>
  <si>
    <t>General government consolidated gross debt</t>
  </si>
  <si>
    <t>Level at nominal value outstanding at end of year</t>
  </si>
  <si>
    <t>By category:</t>
  </si>
  <si>
    <t xml:space="preserve">Currency and deposits </t>
  </si>
  <si>
    <t>AF.2</t>
  </si>
  <si>
    <t>Securities other than shares, exc. financial derivatives</t>
  </si>
  <si>
    <t>AF.33</t>
  </si>
  <si>
    <r>
      <t xml:space="preserve">    </t>
    </r>
    <r>
      <rPr>
        <sz val="12"/>
        <rFont val="Times New Roman"/>
        <family val="1"/>
      </rPr>
      <t>Short-term</t>
    </r>
  </si>
  <si>
    <t>AF.331</t>
  </si>
  <si>
    <r>
      <t xml:space="preserve">    </t>
    </r>
    <r>
      <rPr>
        <sz val="12"/>
        <rFont val="Times New Roman"/>
        <family val="1"/>
      </rPr>
      <t>Long-term</t>
    </r>
  </si>
  <si>
    <t>AF.332</t>
  </si>
  <si>
    <t>Loans</t>
  </si>
  <si>
    <t>AF.4</t>
  </si>
  <si>
    <t>AF.41</t>
  </si>
  <si>
    <t>AF.42</t>
  </si>
  <si>
    <t xml:space="preserve">Gross fixed capital formation </t>
  </si>
  <si>
    <t>P.51</t>
  </si>
  <si>
    <t>Interest (consolidated)</t>
  </si>
  <si>
    <t>Gross domestic product at current market prices</t>
  </si>
  <si>
    <t>B.1*g</t>
  </si>
  <si>
    <t>(1) Please indicate status of data: estimated, half-finalized, final.</t>
  </si>
  <si>
    <t xml:space="preserve">   Loans, granted (+)</t>
  </si>
  <si>
    <t xml:space="preserve">   Loans, repayments (-)</t>
  </si>
  <si>
    <t xml:space="preserve">   Equities, acquisition (+)</t>
  </si>
  <si>
    <t xml:space="preserve">   Equities, sales (-)</t>
  </si>
  <si>
    <t xml:space="preserve">   Other financial transactions (+/-)</t>
  </si>
  <si>
    <t>(ESA 95 accounts)</t>
  </si>
  <si>
    <t xml:space="preserve"> </t>
  </si>
  <si>
    <t xml:space="preserve">Loans (F.4) </t>
  </si>
  <si>
    <t>Shares and other equity (F.5)</t>
  </si>
  <si>
    <t>(1) Please indicate the status of the data: estimated, half-finalized, final.</t>
  </si>
  <si>
    <t>(2) A positive entry in this row means that nominal debt increases, a negative entry that nominal debt decreases.</t>
  </si>
  <si>
    <t xml:space="preserve">Statement </t>
  </si>
  <si>
    <t>Number</t>
  </si>
  <si>
    <t>Trade credits and advances (AF.71 L)</t>
  </si>
  <si>
    <t>Amount outstanding in the government debt from the financing of public undertakings</t>
  </si>
  <si>
    <t>Data:</t>
  </si>
  <si>
    <t>Institutional characteristics:</t>
  </si>
  <si>
    <t xml:space="preserve">In case of substantial differences between the face value and the present value of </t>
  </si>
  <si>
    <t>government debt, please provide information on</t>
  </si>
  <si>
    <t>i) the extent of these differences:</t>
  </si>
  <si>
    <t>ii) the reasons for these differences:</t>
  </si>
  <si>
    <t>Gross National Income at current market prices (B.5*g)(2)</t>
  </si>
  <si>
    <t>EDP B.9</t>
  </si>
  <si>
    <t>Net borrowing (-)/lending(+) (EDP B.9) of central government (S.1311)</t>
  </si>
  <si>
    <t>Net borrowing (-)/lending(+) (EDP B.9) of state government (S.1312)</t>
  </si>
  <si>
    <t>Net borrowing (-)/lending(+) (EDP B.9) of local government (S.1313)</t>
  </si>
  <si>
    <t>Net borrowing (-)/lending(+) (EDP B.9) of social security (S.1314)</t>
  </si>
  <si>
    <t>EDP D.41</t>
  </si>
  <si>
    <t>Table 1: Reporting of government deficit/surplus and debt levels and provision of associated data.</t>
  </si>
  <si>
    <t>Other accounts payable (-)</t>
  </si>
  <si>
    <t>Other accounts receivable (+)</t>
  </si>
  <si>
    <r>
      <t>Other adjustments (+/-) (</t>
    </r>
    <r>
      <rPr>
        <i/>
        <sz val="12"/>
        <rFont val="Arial"/>
        <family val="2"/>
      </rPr>
      <t>please detail</t>
    </r>
    <r>
      <rPr>
        <sz val="12"/>
        <rFont val="Arial"/>
        <family val="2"/>
      </rPr>
      <t>)</t>
    </r>
  </si>
  <si>
    <t>Working balance in state government accounts</t>
  </si>
  <si>
    <t>Working balance in local government accounts</t>
  </si>
  <si>
    <t>Working balance in social security accounts</t>
  </si>
  <si>
    <t>Difference between interest paid (+) and accrued (EDP D.41)(-)</t>
  </si>
  <si>
    <t>p.m.: Interest (consolidated)</t>
  </si>
  <si>
    <t>(please specify whether this working balance is cash-based)</t>
  </si>
  <si>
    <t>Financial transactions considered in the working balance</t>
  </si>
  <si>
    <t xml:space="preserve">   Loans (+/-)</t>
  </si>
  <si>
    <t xml:space="preserve">   Equities (+/-)</t>
  </si>
  <si>
    <t xml:space="preserve">Table 1: Reporting of government deficit/surplus and debt levels and provision of associated data </t>
  </si>
  <si>
    <t>Adjustment for subsector delimitation</t>
  </si>
  <si>
    <t xml:space="preserve">Table 2A: Provision of the data which explain the transition between the public accounts budget deficit and the central government deficit/surplus </t>
  </si>
  <si>
    <t>Table 2B: Provision of the data which explain the transition between the working balances and the state government deficit/surplus</t>
  </si>
  <si>
    <t>Table 2C: Provision of the data which explain the transition between the working balances and the local government deficit/surplus</t>
  </si>
  <si>
    <t>Table 2D: Provision of the data which explain the transition between the working balances and the social security deficit/surplus</t>
  </si>
  <si>
    <t>D.41 (uses)</t>
  </si>
  <si>
    <t xml:space="preserve">   Increase (+)</t>
  </si>
  <si>
    <t xml:space="preserve">   Reduction (-)</t>
  </si>
  <si>
    <t>Table 3A: Provision of the data which explain the contributions of the deficit/surplus and the other relevant factors to the variation in the debt level (general government)</t>
  </si>
  <si>
    <t xml:space="preserve">Table 3B: Provision of the data which explain the contributions of the deficit/surplus and the other relevant factors to the variation in the government debt level </t>
  </si>
  <si>
    <t>and the consolidation of debt (central government)</t>
  </si>
  <si>
    <t xml:space="preserve">Table 3E: Provision of the data which explain the contributions of the deficit/surplus and the other relevant factors to the variation in the debt level </t>
  </si>
  <si>
    <t>and the consolidation of debt (social security funds)</t>
  </si>
  <si>
    <t xml:space="preserve">Table 3D: Provision of the data which explain the contributions of the deficit/surplus and the other relevant factors to the variation in the  debt level </t>
  </si>
  <si>
    <t>and the consolidation of debt (local government)</t>
  </si>
  <si>
    <t>and the consolidation of debt (state government)</t>
  </si>
  <si>
    <t xml:space="preserve">Other accounts receivable (+) </t>
  </si>
  <si>
    <t>Tables 3A to 3E: Provision of the data which explain the contributions of the government deficit/surplus and the other relevant factors to the variation in the government debt level, and the consolidation of debt (general government and general government subsectors).</t>
  </si>
  <si>
    <t>Currency and deposits (F.2)</t>
  </si>
  <si>
    <t xml:space="preserve">Other financial assets (F.1, F.6 and F.7) </t>
  </si>
  <si>
    <t>Tables 2A to 2D: Provision of the data which explain the transition between the national definitions of government balance and the deficit/surplus (EDP B.9) of each government sub-sector.</t>
  </si>
  <si>
    <t>Note: Member States are asked, according to established practice, to adapt tables 2A, B, C and D to their national specificity.</t>
  </si>
  <si>
    <t>Central government contribution to general government debt (a=b-c)</t>
  </si>
  <si>
    <t>State government contribution to general government debt (a=b-c)</t>
  </si>
  <si>
    <t>Local government contribution to general government debt (a=b-c)</t>
  </si>
  <si>
    <t>Social security contribution to general government debt (a=b-c)</t>
  </si>
  <si>
    <t>General government expenditure on:</t>
  </si>
  <si>
    <t>Other statistical discrepancies (+/-)</t>
  </si>
  <si>
    <t>Net incurrence (-) of liabilities in financial derivatives (F.34)</t>
  </si>
  <si>
    <t>Statistical discrepancies</t>
  </si>
  <si>
    <r>
      <t xml:space="preserve">Change in general government (S.13) consolidated gross debt </t>
    </r>
    <r>
      <rPr>
        <vertAlign val="superscript"/>
        <sz val="11"/>
        <rFont val="Arial"/>
        <family val="2"/>
      </rPr>
      <t>(2)</t>
    </r>
  </si>
  <si>
    <r>
      <t xml:space="preserve">Net acquisition (+) of financial assets </t>
    </r>
    <r>
      <rPr>
        <b/>
        <vertAlign val="superscript"/>
        <sz val="11"/>
        <rFont val="Arial"/>
        <family val="2"/>
      </rPr>
      <t>(3)</t>
    </r>
  </si>
  <si>
    <t>(3) Consolidated within general government.</t>
  </si>
  <si>
    <t>(4) Including capital uplift</t>
  </si>
  <si>
    <t>(5) Due to exchange-rate movements and to swap activity.</t>
  </si>
  <si>
    <t>(6) AF.2, AF.33 and AF.4. At face value.</t>
  </si>
  <si>
    <r>
      <t>Changes in sector classification (K.12.1)</t>
    </r>
    <r>
      <rPr>
        <vertAlign val="superscript"/>
        <sz val="11"/>
        <rFont val="Arial"/>
        <family val="2"/>
      </rPr>
      <t>(6)</t>
    </r>
    <r>
      <rPr>
        <sz val="11"/>
        <rFont val="Arial"/>
        <family val="2"/>
      </rPr>
      <t xml:space="preserve"> (+/-)</t>
    </r>
  </si>
  <si>
    <r>
      <t>Other volume changes in financial liabilities (K.7, K.8, K.10)</t>
    </r>
    <r>
      <rPr>
        <vertAlign val="superscript"/>
        <sz val="11"/>
        <rFont val="Arial"/>
        <family val="2"/>
      </rPr>
      <t>(6)</t>
    </r>
    <r>
      <rPr>
        <sz val="11"/>
        <rFont val="Arial"/>
        <family val="2"/>
      </rPr>
      <t>(-)</t>
    </r>
  </si>
  <si>
    <t xml:space="preserve">*Please note that the sign convention for net borrowing / net lending is different from tables 1 and 2. </t>
  </si>
  <si>
    <t>Net borrowing(+)/lending(-)(EDP B.9) of general government (S.13)*</t>
  </si>
  <si>
    <r>
      <t>Appreciation(+)/depreciation(-)</t>
    </r>
    <r>
      <rPr>
        <vertAlign val="superscript"/>
        <sz val="11"/>
        <rFont val="Arial"/>
        <family val="2"/>
      </rPr>
      <t xml:space="preserve">(5) </t>
    </r>
    <r>
      <rPr>
        <sz val="11"/>
        <rFont val="Arial"/>
        <family val="2"/>
      </rPr>
      <t xml:space="preserve">of foreign-currency debt </t>
    </r>
    <r>
      <rPr>
        <vertAlign val="superscript"/>
        <sz val="11"/>
        <rFont val="Arial"/>
        <family val="2"/>
      </rPr>
      <t>(6)</t>
    </r>
  </si>
  <si>
    <t>(3) Consolidated within central government.</t>
  </si>
  <si>
    <t>(3) Consolidated within state government.</t>
  </si>
  <si>
    <t>(3) Consolidated within local government.</t>
  </si>
  <si>
    <t>(3) Consolidated within social security.</t>
  </si>
  <si>
    <r>
      <t xml:space="preserve">  Central government gross debt (level) (b) </t>
    </r>
    <r>
      <rPr>
        <vertAlign val="superscript"/>
        <sz val="8.25"/>
        <rFont val="Arial"/>
        <family val="2"/>
      </rPr>
      <t>(3)</t>
    </r>
  </si>
  <si>
    <r>
      <t xml:space="preserve">  Central government holdings of other subsectors debt (level) (c)</t>
    </r>
    <r>
      <rPr>
        <vertAlign val="superscript"/>
        <sz val="8.25"/>
        <rFont val="Arial"/>
        <family val="2"/>
      </rPr>
      <t>(6)</t>
    </r>
  </si>
  <si>
    <r>
      <t xml:space="preserve">  State government gross debt (level) (b) </t>
    </r>
    <r>
      <rPr>
        <vertAlign val="superscript"/>
        <sz val="8.25"/>
        <rFont val="Arial"/>
        <family val="2"/>
      </rPr>
      <t>(3)</t>
    </r>
  </si>
  <si>
    <r>
      <t xml:space="preserve">  State government holdings of other subsectors debt (level) (c)</t>
    </r>
    <r>
      <rPr>
        <vertAlign val="superscript"/>
        <sz val="8.25"/>
        <rFont val="Arial"/>
        <family val="2"/>
      </rPr>
      <t>(6)</t>
    </r>
  </si>
  <si>
    <r>
      <t xml:space="preserve">  Local government gross debt (level) (b) </t>
    </r>
    <r>
      <rPr>
        <vertAlign val="superscript"/>
        <sz val="5.5"/>
        <rFont val="Arial"/>
        <family val="2"/>
      </rPr>
      <t>(3)</t>
    </r>
  </si>
  <si>
    <r>
      <t xml:space="preserve">  Local government holdings of other subsectors debt (level) (c)</t>
    </r>
    <r>
      <rPr>
        <vertAlign val="superscript"/>
        <sz val="5.5"/>
        <rFont val="Arial"/>
        <family val="2"/>
      </rPr>
      <t>(6)</t>
    </r>
  </si>
  <si>
    <r>
      <t xml:space="preserve">  Social security gross debt (level) (b)</t>
    </r>
    <r>
      <rPr>
        <vertAlign val="superscript"/>
        <sz val="8.25"/>
        <rFont val="Arial"/>
        <family val="2"/>
      </rPr>
      <t>(3)</t>
    </r>
  </si>
  <si>
    <r>
      <t xml:space="preserve">  Social security holdings of other subsectors debt (level) (c)</t>
    </r>
    <r>
      <rPr>
        <vertAlign val="superscript"/>
        <sz val="8.25"/>
        <rFont val="Arial"/>
        <family val="2"/>
      </rPr>
      <t>(6)</t>
    </r>
  </si>
  <si>
    <t>Working balance in central government accounts</t>
  </si>
  <si>
    <t>(public accounts, please specify whether this working balance is cash-based)</t>
  </si>
  <si>
    <t>Securities other than shares (F.3)</t>
  </si>
  <si>
    <r>
      <t>Difference between interest (EDP D.41) accrued(-) and paid</t>
    </r>
    <r>
      <rPr>
        <vertAlign val="superscript"/>
        <sz val="11"/>
        <rFont val="Arial"/>
        <family val="2"/>
      </rPr>
      <t>(4)</t>
    </r>
    <r>
      <rPr>
        <sz val="11"/>
        <rFont val="Arial"/>
        <family val="2"/>
      </rPr>
      <t>(+)</t>
    </r>
  </si>
  <si>
    <t>Set of reporting tables as endorsed by the CMFB on 26/6/2003.</t>
  </si>
  <si>
    <r>
      <t xml:space="preserve">Change in state government (S.1312) consolidated gross debt </t>
    </r>
    <r>
      <rPr>
        <vertAlign val="superscript"/>
        <sz val="11"/>
        <rFont val="Arial"/>
        <family val="2"/>
      </rPr>
      <t>(2)</t>
    </r>
  </si>
  <si>
    <r>
      <t xml:space="preserve">Change in central government (S.1311) consolidated gross debt </t>
    </r>
    <r>
      <rPr>
        <vertAlign val="superscript"/>
        <sz val="11"/>
        <rFont val="Arial"/>
        <family val="2"/>
      </rPr>
      <t>(2)</t>
    </r>
  </si>
  <si>
    <r>
      <t xml:space="preserve">Change in local government (S.1313) consolidated gross debt </t>
    </r>
    <r>
      <rPr>
        <vertAlign val="superscript"/>
        <sz val="11"/>
        <rFont val="Arial"/>
        <family val="2"/>
      </rPr>
      <t>(2)</t>
    </r>
  </si>
  <si>
    <r>
      <t xml:space="preserve">Change in social security (S.1314) consolidated gross debt </t>
    </r>
    <r>
      <rPr>
        <vertAlign val="superscript"/>
        <sz val="11"/>
        <rFont val="Arial"/>
        <family val="2"/>
      </rPr>
      <t>(2)</t>
    </r>
  </si>
  <si>
    <t>Issuances above(-)/below(+) nominal value</t>
  </si>
  <si>
    <t>Redemptions of debt above(+)/below(-) nominal  value</t>
  </si>
  <si>
    <t>Net incurrence (-) of other liabilities (F.5, F.6 and F.7)</t>
  </si>
  <si>
    <r>
      <t>Adjustments</t>
    </r>
    <r>
      <rPr>
        <b/>
        <vertAlign val="superscript"/>
        <sz val="8.25"/>
        <rFont val="Arial"/>
        <family val="2"/>
      </rPr>
      <t xml:space="preserve"> (3)</t>
    </r>
  </si>
  <si>
    <t xml:space="preserve">in accordance with Council Regulation (EC) N° 3605/93 as amended, </t>
  </si>
  <si>
    <t>the Statements contained in the Council minutes of 22/11/1993,</t>
  </si>
  <si>
    <t>(2) Data to be provided in particular when GNI is substantially greater than GDP.</t>
  </si>
  <si>
    <t xml:space="preserve">Table 3C: Provision of the data which explain the contributions of the deficit/surplus and the other relevant factors to the variation in the debt level </t>
  </si>
  <si>
    <t xml:space="preserve">   Detail 1</t>
  </si>
  <si>
    <t xml:space="preserve">   Detail 2</t>
  </si>
  <si>
    <t xml:space="preserve">   Detail 3</t>
  </si>
  <si>
    <t xml:space="preserve">   Detail 4</t>
  </si>
  <si>
    <t xml:space="preserve">   Detail 5</t>
  </si>
  <si>
    <t>Non-financial transactions not considered in the working balance</t>
  </si>
  <si>
    <t>VERTICAL CHECKS</t>
  </si>
  <si>
    <t>DATES</t>
  </si>
  <si>
    <t>T1.B9.S13</t>
  </si>
  <si>
    <t>T1.B9.S1311</t>
  </si>
  <si>
    <t>T1.B9.S1312</t>
  </si>
  <si>
    <t>T1.B9.S1313</t>
  </si>
  <si>
    <t>T1.B9.S1314</t>
  </si>
  <si>
    <t>T1.DEBT.S13</t>
  </si>
  <si>
    <t>T1.AF2.S13</t>
  </si>
  <si>
    <t>T1.AF33.S13</t>
  </si>
  <si>
    <t>T1.AF331.S13</t>
  </si>
  <si>
    <t>T1.AF332.S13</t>
  </si>
  <si>
    <t>T1.AF4.S13</t>
  </si>
  <si>
    <t>T1.AF41.S13</t>
  </si>
  <si>
    <t>T1.AF42.S13</t>
  </si>
  <si>
    <t>T1.P51.S13</t>
  </si>
  <si>
    <t>T1.EDPD41.S13</t>
  </si>
  <si>
    <t>T1.ESAD41.S13</t>
  </si>
  <si>
    <t>T1.GDP.S1</t>
  </si>
  <si>
    <t>T2.WB.S1311</t>
  </si>
  <si>
    <t>T2.FT.S1311</t>
  </si>
  <si>
    <t>T2.F4ACQ.S1311</t>
  </si>
  <si>
    <t>T2.F4DIS.S1311</t>
  </si>
  <si>
    <t>T2.F5ACQ.S1311</t>
  </si>
  <si>
    <t>T2.F5DIS.S1311</t>
  </si>
  <si>
    <t>T2.OFT.S1311</t>
  </si>
  <si>
    <t>T2.D41DIF.S1311</t>
  </si>
  <si>
    <t>T2.F7ASS.S1311</t>
  </si>
  <si>
    <t>T2.F7LIA.S1311</t>
  </si>
  <si>
    <t>T2.B9_OWB.S1311</t>
  </si>
  <si>
    <t>T2.B9_OB.S1311</t>
  </si>
  <si>
    <t>T2.OA.S1311</t>
  </si>
  <si>
    <t>T2.B9.S1311</t>
  </si>
  <si>
    <t>T2.OA1.S1311</t>
  </si>
  <si>
    <t>T2.OA2.S1311</t>
  </si>
  <si>
    <t>T2.OA3.S1311</t>
  </si>
  <si>
    <t>T2.OA4.S1311</t>
  </si>
  <si>
    <t>T2.OA5.S1311</t>
  </si>
  <si>
    <t>T2.OFT1.S1311</t>
  </si>
  <si>
    <t>T2.OFT2.S1311</t>
  </si>
  <si>
    <t>T2.F7ASS1.S1311</t>
  </si>
  <si>
    <t>T2.F7ASS2.S1311</t>
  </si>
  <si>
    <t>T2.F7LIA1.S1311</t>
  </si>
  <si>
    <t>T2.F7LIA2.S1311</t>
  </si>
  <si>
    <t>T2.B9_OB1.S1311</t>
  </si>
  <si>
    <t>T2.WB.S1312</t>
  </si>
  <si>
    <t>T2.FT.S1312</t>
  </si>
  <si>
    <t>T2.F4.S1312</t>
  </si>
  <si>
    <t>T2.F5.S1312</t>
  </si>
  <si>
    <t>T2.OFT.S1312</t>
  </si>
  <si>
    <t>T2.ONFT.S1312</t>
  </si>
  <si>
    <t>T2.D41DIF.S1312</t>
  </si>
  <si>
    <t>T2.F7ASS.S1312</t>
  </si>
  <si>
    <t>T2.F7LIA.S1312</t>
  </si>
  <si>
    <t>T2.OB.S1312</t>
  </si>
  <si>
    <t>T2.OA.S1312</t>
  </si>
  <si>
    <t>T2.B9.S1312</t>
  </si>
  <si>
    <t>T2.OA1.S1312</t>
  </si>
  <si>
    <t>T2.OA2.S1312</t>
  </si>
  <si>
    <t>T2.OA3.S1312</t>
  </si>
  <si>
    <t>T2.OFT1.S1312</t>
  </si>
  <si>
    <t>T2.OFT2.S1312</t>
  </si>
  <si>
    <t>T2.ONFT1.S1312</t>
  </si>
  <si>
    <t>T2.F7ASS1.S1312</t>
  </si>
  <si>
    <t>T2.F7LIA1.S1312</t>
  </si>
  <si>
    <t>T2.OB1.S1312</t>
  </si>
  <si>
    <t>T2.WB.S1313</t>
  </si>
  <si>
    <t>T2.FT.S1313</t>
  </si>
  <si>
    <t>T2.F4.S1313</t>
  </si>
  <si>
    <t>T2.F5.S1313</t>
  </si>
  <si>
    <t>T2.OFT.S1313</t>
  </si>
  <si>
    <t>T2.ONFT.S1313</t>
  </si>
  <si>
    <t>T2.D41DIF.S1313</t>
  </si>
  <si>
    <t>T2.F7ASS.S1313</t>
  </si>
  <si>
    <t>T2.F7LIA.S1313</t>
  </si>
  <si>
    <t>T2.OB.S1313</t>
  </si>
  <si>
    <t>T2.OA.S1313</t>
  </si>
  <si>
    <t>T2.B9.S1313</t>
  </si>
  <si>
    <t>T2.OA1.S1313</t>
  </si>
  <si>
    <t>T2.OA2.S1313</t>
  </si>
  <si>
    <t>T2.OA3.S1313</t>
  </si>
  <si>
    <t>T2.OFT1.S1313</t>
  </si>
  <si>
    <t>T2.OFT2.S1313</t>
  </si>
  <si>
    <t>T2.ONFT1.S1313</t>
  </si>
  <si>
    <t>T2.F7ASS1.S1313</t>
  </si>
  <si>
    <t>T2.F7LIA1.S1313</t>
  </si>
  <si>
    <t>T2.OB1.S1313</t>
  </si>
  <si>
    <t>T2.WB.S1314</t>
  </si>
  <si>
    <t>T2.FT.S1314</t>
  </si>
  <si>
    <t>T2.F4.S1314</t>
  </si>
  <si>
    <t>T2.F5.S1314</t>
  </si>
  <si>
    <t>T2.OFT.S1314</t>
  </si>
  <si>
    <t>T2.OFT1.S1314</t>
  </si>
  <si>
    <t>T2.OFT2.S1314</t>
  </si>
  <si>
    <t>T2.ONFT.S1314</t>
  </si>
  <si>
    <t>T2.ONFT1.S1314</t>
  </si>
  <si>
    <t>T2.D41DIF.S1314</t>
  </si>
  <si>
    <t>T2.F7ASS.S1314</t>
  </si>
  <si>
    <t>T2.F7ASS1.S1314</t>
  </si>
  <si>
    <t>T2.F7LIA.S1314</t>
  </si>
  <si>
    <t>T2.F7LIA1.S1314</t>
  </si>
  <si>
    <t>T2.OB.S1314</t>
  </si>
  <si>
    <t>T2.OB1.S1314</t>
  </si>
  <si>
    <t>T2.OA.S1314</t>
  </si>
  <si>
    <t>T2.OA1.S1314</t>
  </si>
  <si>
    <t>T2.OA2.S1314</t>
  </si>
  <si>
    <t>T2.OA3.S1314</t>
  </si>
  <si>
    <t>T2.B9.S1314</t>
  </si>
  <si>
    <t>T3.B9.S13</t>
  </si>
  <si>
    <t>T3.FA.S13</t>
  </si>
  <si>
    <t>T3.F2.S13</t>
  </si>
  <si>
    <t>T3.F3.S13</t>
  </si>
  <si>
    <t>T3.F4.S13</t>
  </si>
  <si>
    <t>T3.F4ACQ.S13</t>
  </si>
  <si>
    <t>T3.F4DIS.S13</t>
  </si>
  <si>
    <t>T3.F5.S13</t>
  </si>
  <si>
    <t>T3.F5ACQ.S13</t>
  </si>
  <si>
    <t>T3.F5DIS.S13</t>
  </si>
  <si>
    <t>T3.OFA.S13</t>
  </si>
  <si>
    <t>T3.ADJ.S13</t>
  </si>
  <si>
    <t>T3.LIA.S13</t>
  </si>
  <si>
    <t>T3.OLIA.S13</t>
  </si>
  <si>
    <t>T3.ISS_A.S13</t>
  </si>
  <si>
    <t>T3.D41_A.S13</t>
  </si>
  <si>
    <t>T3.RED_A.S13</t>
  </si>
  <si>
    <t>T3.FREV_A.S13</t>
  </si>
  <si>
    <t>T3.K121_A.S13</t>
  </si>
  <si>
    <t>T3.OCVO_A.S13</t>
  </si>
  <si>
    <t>T3.SD.S13</t>
  </si>
  <si>
    <t>T3.B9_SD.S13</t>
  </si>
  <si>
    <t>T3.OSD.S13</t>
  </si>
  <si>
    <t>T3.CHDEBT.S13</t>
  </si>
  <si>
    <t>T3.B9.S1311</t>
  </si>
  <si>
    <t>T3.FA.S1311</t>
  </si>
  <si>
    <t>T3.F2.S1311</t>
  </si>
  <si>
    <t>T3.F3.S1311</t>
  </si>
  <si>
    <t>T3.F4.S1311</t>
  </si>
  <si>
    <t>T3.F4ACQ.S1311</t>
  </si>
  <si>
    <t>T3.F4DIS.S1311</t>
  </si>
  <si>
    <t>T3.F5.S1311</t>
  </si>
  <si>
    <t>T3.F5ACQ.S1311</t>
  </si>
  <si>
    <t>T3.F5DIS.S1311</t>
  </si>
  <si>
    <t>T3.OFA.S1311</t>
  </si>
  <si>
    <t>T3.ADJ.S1311</t>
  </si>
  <si>
    <t>T3.LIA.S1311</t>
  </si>
  <si>
    <t>T3.OLIA.S1311</t>
  </si>
  <si>
    <t>T3.ISS_A.S1311</t>
  </si>
  <si>
    <t>T3.D41_A.S1311</t>
  </si>
  <si>
    <t>T3.RED_A.S1311</t>
  </si>
  <si>
    <t>T3.FREV_A.S1311</t>
  </si>
  <si>
    <t>T3.K121_A.S1311</t>
  </si>
  <si>
    <t>T3.OCVO_A.S1311</t>
  </si>
  <si>
    <t>T3.SD.S1311</t>
  </si>
  <si>
    <t>T3.B9_SD.S1311</t>
  </si>
  <si>
    <t>T3.OSD.S1311</t>
  </si>
  <si>
    <t>T3.CHDEBT.S1311</t>
  </si>
  <si>
    <t>T3.CTDEBT.S1311</t>
  </si>
  <si>
    <t>T3.DEBT.S1311</t>
  </si>
  <si>
    <t>T3.HOLD.S1311</t>
  </si>
  <si>
    <t>T3.B9.S1312</t>
  </si>
  <si>
    <t>T3.FA.S1312</t>
  </si>
  <si>
    <t>T3.F2.S1312</t>
  </si>
  <si>
    <t>T3.F3.S1312</t>
  </si>
  <si>
    <t>T3.F4.S1312</t>
  </si>
  <si>
    <t>T3.F4ACQ.S1312</t>
  </si>
  <si>
    <t>T3.F4DIS.S1312</t>
  </si>
  <si>
    <t>T3.F5.S1312</t>
  </si>
  <si>
    <t>T3.F5ACQ.S1312</t>
  </si>
  <si>
    <t>T3.F5DIS.S1312</t>
  </si>
  <si>
    <t>T3.OFA.S1312</t>
  </si>
  <si>
    <t>T3.ADJ.S1312</t>
  </si>
  <si>
    <t>T3.LIA.S1312</t>
  </si>
  <si>
    <t>T3.OLIA.S1312</t>
  </si>
  <si>
    <t>T3.ISS_A.S1312</t>
  </si>
  <si>
    <t>T3.D41_A.S1312</t>
  </si>
  <si>
    <t>T3.RED_A.S1312</t>
  </si>
  <si>
    <t>T3.FREV_A.S1312</t>
  </si>
  <si>
    <t>T3.K121_A.S1312</t>
  </si>
  <si>
    <t>T3.OCVO_A.S1312</t>
  </si>
  <si>
    <t>T3.SD.S1312</t>
  </si>
  <si>
    <t>T3.B9_SD.S1312</t>
  </si>
  <si>
    <t>T3.OSD.S1312</t>
  </si>
  <si>
    <t>T3.CHDEBT.S1312</t>
  </si>
  <si>
    <t>T3.CTDEBT.S1312</t>
  </si>
  <si>
    <t>T3.DEBT.S1312</t>
  </si>
  <si>
    <t>T3.HOLD.S1312</t>
  </si>
  <si>
    <t>T3.B9.S1313</t>
  </si>
  <si>
    <t>T3.FA.S1313</t>
  </si>
  <si>
    <t>T3.F2.S1313</t>
  </si>
  <si>
    <t>T3.F3.S1313</t>
  </si>
  <si>
    <t>T3.F4.S1313</t>
  </si>
  <si>
    <t>T3.F4ACQ.S1313</t>
  </si>
  <si>
    <t>T3.F4DIS.S1313</t>
  </si>
  <si>
    <t>T3.F5.S1313</t>
  </si>
  <si>
    <t>T3.F5ACQ.S1313</t>
  </si>
  <si>
    <t>T3.F5DIS.S1313</t>
  </si>
  <si>
    <t>T3.OFA.S1313</t>
  </si>
  <si>
    <t>T3.ADJ.S1313</t>
  </si>
  <si>
    <t>T3.LIA.S1313</t>
  </si>
  <si>
    <t>T3.OLIA.S1313</t>
  </si>
  <si>
    <t>T3.ISS_A.S1313</t>
  </si>
  <si>
    <t>T3.D41_A.S1313</t>
  </si>
  <si>
    <t>T3.RED_A.S1313</t>
  </si>
  <si>
    <t>T3.FREV_A.S1313</t>
  </si>
  <si>
    <t>T3.K121_A.S1313</t>
  </si>
  <si>
    <t>T3.OCVO_A.S1313</t>
  </si>
  <si>
    <t>T3.SD.S1313</t>
  </si>
  <si>
    <t>T3.B9_SD.S1313</t>
  </si>
  <si>
    <t>T3.OSD.S1313</t>
  </si>
  <si>
    <t>T3.CHDEBT.S1313</t>
  </si>
  <si>
    <t>T3.CTDEBT.S1313</t>
  </si>
  <si>
    <t>T3.DEBT.S1313</t>
  </si>
  <si>
    <t>T3.HOLD.S1313</t>
  </si>
  <si>
    <t>T3.B9.S1314</t>
  </si>
  <si>
    <t>T3.FA.S1314</t>
  </si>
  <si>
    <t>T3.F2.S1314</t>
  </si>
  <si>
    <t>T3.F3.S1314</t>
  </si>
  <si>
    <t>T3.F4.S1314</t>
  </si>
  <si>
    <t>T3.F4ACQ.S1314</t>
  </si>
  <si>
    <t>T3.F4DIS.S1314</t>
  </si>
  <si>
    <t>T3.F5.S1314</t>
  </si>
  <si>
    <t>T3.F5ACQ.S1314</t>
  </si>
  <si>
    <t>T3.F5DIS.S1314</t>
  </si>
  <si>
    <t>T3.OFA.S1314</t>
  </si>
  <si>
    <t>T3.ADJ.S1314</t>
  </si>
  <si>
    <t>T3.LIA.S1314</t>
  </si>
  <si>
    <t>T3.OLIA.S1314</t>
  </si>
  <si>
    <t>T3.ISS_A.S1314</t>
  </si>
  <si>
    <t>T3.D41_A.S1314</t>
  </si>
  <si>
    <t>T3.RED_A.S1314</t>
  </si>
  <si>
    <t>T3.FREV_A.S1314</t>
  </si>
  <si>
    <t>T3.K121_A.S1314</t>
  </si>
  <si>
    <t>T3.OCVO_A.S1314</t>
  </si>
  <si>
    <t>T3.SD.S1314</t>
  </si>
  <si>
    <t>T3.B9_SD.S1314</t>
  </si>
  <si>
    <t>T3.OSD.S1314</t>
  </si>
  <si>
    <t>T3.CHDEBT.S1314</t>
  </si>
  <si>
    <t>T3.CTDEBT.S1314</t>
  </si>
  <si>
    <t>T3.DEBT.S1314</t>
  </si>
  <si>
    <t>T3.HOLD.S1314</t>
  </si>
  <si>
    <t>T4.AF71L.S13</t>
  </si>
  <si>
    <t>T4.FPU.S13</t>
  </si>
  <si>
    <t>T4.GNI.S1</t>
  </si>
  <si>
    <t>T1.B9.S13=T1.B9.S1311+T1.B9.S1312+T1.B9.S1313+T1.B9.S1314</t>
  </si>
  <si>
    <t>T1.DEBT.S13=T1.AF2.S13+T1.AF33.S13+ T1.AF4.S13</t>
  </si>
  <si>
    <t>T1.AF33.S13=T1.AF331.S13+T1.AF332.S13</t>
  </si>
  <si>
    <t>T1.AF4.S13=T1.AF41.S13+T1.AF42.S13</t>
  </si>
  <si>
    <t>T2.WB.S1311+T2.FT.S1311+T2.D41DIF.S1311+T2.F7ASS.S1311+T2.F7LIA.S1311+T2.B9_OWB.S1311+T2.B9_OB.S1311+ T2.OA.S1311= T2.B9.S1311</t>
  </si>
  <si>
    <t>T2.FT.S1311=T2.F4ACQ.S1311+T2.F4DIS.S1311+T2.F5ACQ.S1311+T2.F5DIS.S1311+T2.OFT.S1311</t>
  </si>
  <si>
    <t>T1.B9.S1311= T2.B9.S1311</t>
  </si>
  <si>
    <t>T2.OA.S1311=T2.OA1.S1311+T2.OA2.S1311+T2.OA3.S1311+T2.OA4.S1311+T2.OA5.S1311</t>
  </si>
  <si>
    <t>HORIZONTAL CHECKS</t>
  </si>
  <si>
    <t>T2.WB.S1312+T2.FT.S1312+T2.ONFT.S1312+T2.D41DIF.S1312+T2.F7ASS.S1312+T2.F7LIA.S1312+T2.OB.S1312+T2.OA.S1312= T2.B9.S1312</t>
  </si>
  <si>
    <t>T2.FT.S1312=T2.F4.S1312+T2.F5.S1312+T2.OFT.S1312</t>
  </si>
  <si>
    <t>T1.B9.S1312= T2.B9.S1312</t>
  </si>
  <si>
    <t>T2.OA.S1312=T2.OA1.S1312+T2.OA2.S1312+T2.OA3.S1312</t>
  </si>
  <si>
    <t>T2.WB.S1313+T2.FT.S1313+T2.ONFT.S1313+T2.D41DIF.S1313+T2.F7ASS.S1313+T2.F7LIA.S1313+T2.OB.S1313+T2.OA.S1313= T2.B9.S1313</t>
  </si>
  <si>
    <t>T2.FT.S1313=T2.F4.S1313+T2.F5.S1313+T2.OFT.S1313</t>
  </si>
  <si>
    <t>T2.OA.S1313=T2.OA1.S1313+T2.OA2.S1313+T2.OA3.S1313</t>
  </si>
  <si>
    <t>T1.B9.S1313= T2.B9.S1313</t>
  </si>
  <si>
    <t>T2.WB.S1314+T2.FT.S1314+T2.ONFT.S1314+T2.D41DIF.S1314+T2.F7ASS.S1314+T2.F7LIA.S1314+T2.OB.S1314+T2.OA.S1314= T2.B9.S1314</t>
  </si>
  <si>
    <t>T2.FT.S1314=T2.F4.S1314+T2.F5.S1314+T2.OFT.S1314</t>
  </si>
  <si>
    <t>T2.OA.S1314=T2.OA1.S1314+T2.OA2.S1314+T2.OA3.S1314</t>
  </si>
  <si>
    <t>T1.B9.S1314= T2.B9.S1314</t>
  </si>
  <si>
    <t>T1.B9.S13+T3.B9.S13=0</t>
  </si>
  <si>
    <t>T3.B9.S13+ T3.FA.S13+T3.ADJ.S13+T3.SD.S13=T3.CHDEBT.S13</t>
  </si>
  <si>
    <t>T3.FA.S13=T3.F2.S13+T3.F3.S13+T3.F4.S13+ T3.F5.S13+T3.OFA.S13</t>
  </si>
  <si>
    <t>T3.F4.S13=T3.F4ACQ.S13+T3.F4DIS.S13</t>
  </si>
  <si>
    <t>T3.F5.S13=T3.F5ACQ.S13+T3.F5DIS.S13</t>
  </si>
  <si>
    <t>T3.ADJ.S13=T3.LIA.S13+T3.OLIA.S13+T3.ISS_A.S13+T3.D41_A.S13+T3.RED_A.S13+T3.FREV_A.S13+T3.K121_A.S13+T3.OCVO_A.S13</t>
  </si>
  <si>
    <t>T3.SD.S13=T3.B9_SD.S13+T3.OSD.S13</t>
  </si>
  <si>
    <t>T3.CHDEBT.S13= T1.DEBT.S13(t)- T1.DEBT.S13(t-1)</t>
  </si>
  <si>
    <t>T1.DEBT.S13=T3.CTDEBT.S1311+ T3.CTDEBT.S1312+ T3.CTDEBT.S1313+ T3.CTDEBT.S1314</t>
  </si>
  <si>
    <t>T3.CTDEBT.S1311=T3.DEBT.S1311-T3.HOLD.S1311</t>
  </si>
  <si>
    <t>T3.CHDEBT.S1311= T3.DEBT.S1311 (t)- T3.DEBT.S1311(t-1)</t>
  </si>
  <si>
    <t>T3.B9.S1311+ T3.FA.S1311+T3.ADJ.S1311+T3.SD.S1311=T3.CHDEBT.S1311</t>
  </si>
  <si>
    <t>T3.FA.S1311=T3.F2.S1311+T3.F3.S1311+T3.F4.S1311+ T3.F5.S1311+T3.OFA.S1311</t>
  </si>
  <si>
    <t>T3.F4.S1311=T3.F4ACQ.S1311+T3.F4DIS.S1311</t>
  </si>
  <si>
    <t>T3.F5.S1311=T3.F5ACQ.S1311+T3.F5DIS.S1311</t>
  </si>
  <si>
    <t>T3.ADJ.S1311=T3.LIA.S1311+T3.OLIA.S1311+T3.ISS_A.S1311+T3.D41_A.S1311+T3.RED_A.S1311+T3.FREV_A.S1311+T3.K121_A.S1311+T3.OCVO_A.S1311</t>
  </si>
  <si>
    <t>T3.SD.S1311=T3.B9_SD.S1311+T3.OSD.S1311</t>
  </si>
  <si>
    <t>T1.B9.S1311+T3.B9.S1311=0</t>
  </si>
  <si>
    <t>T3.B9.S1312+ T3.FA.S1312+T3.ADJ.S1312+T3.SD.S1312=T3.CHDEBT.S1312</t>
  </si>
  <si>
    <t>T3.FA.S1312=T3.F2.S1312+T3.F3.S1312+T3.F4.S1312+ T3.F5.S1312+T3.OFA.S1312</t>
  </si>
  <si>
    <t>T3.F4.S1312=T3.F4ACQ.S1312+T3.F4DIS.S1312</t>
  </si>
  <si>
    <t>T3.F5.S1312=T3.F5ACQ.S1312+T3.F5DIS.S1312</t>
  </si>
  <si>
    <t>T3.ADJ.S1312=T3.LIA.S1312+T3.OLIA.S1312+T3.ISS_A.S1312+T3.D41_A.S1312+T3.RED_A.S1312+T3.FREV_A.S1312+T3.K121_A.S1312+T3.OCVO_A.S1312</t>
  </si>
  <si>
    <t>T3.SD.S1312=T3.B9_SD.S1312+T3.OSD.S1312</t>
  </si>
  <si>
    <t>T3.CHDEBT.S1312= T3.DEBT.S1312 (t)- T3.DEBT.S1312(t-1)</t>
  </si>
  <si>
    <t>T1.B9.S1312+T3.B9.S1312=0</t>
  </si>
  <si>
    <t>T3.CTDEBT.S1312=T3.DEBT.S1312-T3.HOLD.S1312</t>
  </si>
  <si>
    <t>T3.B9.S1313+ T3.FA.S1313+T3.ADJ.S1313+T3.SD.S1313=T3.CHDEBT.S1313</t>
  </si>
  <si>
    <t>T3.FA.S1313=T3.F2.S1313+T3.F3.S1313+T3.F4.S1313+ T3.F5.S1313+T3.OFA.S1313</t>
  </si>
  <si>
    <t>T3.F4.S1313=T3.F4ACQ.S1313+T3.F4DIS.S1313</t>
  </si>
  <si>
    <t>T3.F5.S1313=T3.F5ACQ.S1313+T3.F5DIS.S1313</t>
  </si>
  <si>
    <t>T3.ADJ.S1313=T3.LIA.S1313+T3.OLIA.S1313+T3.ISS_A.S1313+T3.D41_A.S1313+T3.RED_A.S1313+T3.FREV_A.S1313+T3.K121_A.S1313+T3.OCVO_A.S1313</t>
  </si>
  <si>
    <t>T3.SD.S1313=T3.B9_SD.S1313+T3.OSD.S1313</t>
  </si>
  <si>
    <t>T3.CHDEBT.S1313= T3.DEBT.S1313 (t)- T3.DEBT.S1313(t-1)</t>
  </si>
  <si>
    <t>T1.B9.S1313+T3.B9.S1313=0</t>
  </si>
  <si>
    <t>T3.CTDEBT.S1313=T3.DEBT.S1313-T3.HOLD.S1313</t>
  </si>
  <si>
    <t>T3.B9.S1314+ T3.FA.S1314+T3.ADJ.S1314+T3.SD.S1314=T3.CHDEBT.S1314</t>
  </si>
  <si>
    <t>T3.FA.S1314=T3.F2.S1314+T3.F3.S1314+T3.F4.S1314+ T3.F5.S1314+T3.OFA.S1314</t>
  </si>
  <si>
    <t>T3.F4.S1314=T3.F4ACQ.S1314+T3.F4DIS.S1314</t>
  </si>
  <si>
    <t>T3.F5.S1314=T3.F5ACQ.S1314+T3.F5DIS.S1314</t>
  </si>
  <si>
    <t>T3.ADJ.S1314=T3.LIA.S1314+T3.OLIA.S1314+T3.ISS_A.S1314+T3.D41_A.S1314+T3.RED_A.S1314+T3.FREV_A.S1314+T3.K121_A.S1314+T3.OCVO_A.S1314</t>
  </si>
  <si>
    <t>T3.SD.S1314=T3.B9_SD.S1314+T3.OSD.S1314</t>
  </si>
  <si>
    <t>T3.CHDEBT.S1314= T3.DEBT.S1314 (t)- T3.DEBT.S1314(t-1)</t>
  </si>
  <si>
    <t>T1.B9.S1314+T3.B9.S1314=0</t>
  </si>
  <si>
    <t>T3.CTDEBT.S1314=T3.DEBT.S1314-T3.HOLD.S1314</t>
  </si>
  <si>
    <t>T2.ONFT2.S1312</t>
  </si>
  <si>
    <t>T2.F7ASS2.S1312</t>
  </si>
  <si>
    <t>T2.F7LIA2.S1312</t>
  </si>
  <si>
    <t>T2.OB2.S1312</t>
  </si>
  <si>
    <t>T2.B9_OB2.S1311</t>
  </si>
  <si>
    <t>T2.ONFT2.S1313</t>
  </si>
  <si>
    <t>T2.F7ASS2.S1313</t>
  </si>
  <si>
    <t>T2.F7LIA2.S1313</t>
  </si>
  <si>
    <t>T2.OB2.S1313</t>
  </si>
  <si>
    <t>T2.ONFT2.S1314</t>
  </si>
  <si>
    <t>T2.F7ASS2.S1314</t>
  </si>
  <si>
    <t>T2.F7LIA2.S1314</t>
  </si>
  <si>
    <t>T2.OB2.S1314</t>
  </si>
  <si>
    <t>Adjustment for non-financial transactions not considered in the working balance</t>
  </si>
  <si>
    <t>Net borrowing (+) or net lending (-) of State entities not part of central government</t>
  </si>
  <si>
    <t>Net borrowing (-) or net lending (+) of other central government bodies</t>
  </si>
  <si>
    <t>Yellow cells: compulsory detail; green cells: automatic compilation; blue cells: voluntary detail.</t>
  </si>
  <si>
    <t xml:space="preserve">Not applicable: M ; Not available: L </t>
  </si>
  <si>
    <t>and the Code of Best Practice adopted by the Ecofin Council of 18/2/2003</t>
  </si>
  <si>
    <t>Difference between capital and financial accounts (B.9-B.9f)</t>
  </si>
  <si>
    <t>Net borrowing(+)/lending(-)(EDP B.9) of central government (S.1311)*</t>
  </si>
  <si>
    <t>Net borrowing(+)/lending(-)(EDP B.9) of state government (S.1312)*</t>
  </si>
  <si>
    <t>Net borrowing(+)/lending(-)(EDP B.9) of local government (S.1313)*</t>
  </si>
  <si>
    <t>Net borrowing(+)/lending(-)(EDP B.9) of social security funds (S.1314)*</t>
  </si>
  <si>
    <t>VOLUNTARY BASIS</t>
  </si>
  <si>
    <t>Historical data 1995 - 2004</t>
  </si>
  <si>
    <t>Relates to P11 and P.131</t>
  </si>
  <si>
    <t>Relates to D.2</t>
  </si>
  <si>
    <t>Relates to D.5</t>
  </si>
  <si>
    <t>Memorandum item: relates to P.2</t>
  </si>
  <si>
    <t>Memorandum item: relates to D.1</t>
  </si>
  <si>
    <t>Memorandum item: relates to D.211</t>
  </si>
  <si>
    <t>Memorandum item: relates to D.3</t>
  </si>
  <si>
    <t>Memorandum item: relates to P.51</t>
  </si>
  <si>
    <t>M</t>
  </si>
  <si>
    <t>Component 1: Extrabudgetary funds</t>
  </si>
  <si>
    <t>Component 2: Corporations classified in Central Government</t>
  </si>
  <si>
    <t>Component 3: Nonprofit institutions classified in Central Government</t>
  </si>
  <si>
    <t>Claim cancellation against Social Security funds</t>
  </si>
  <si>
    <t>Capital transfers to Postabank Co.</t>
  </si>
  <si>
    <t>Capital transfer to MÁV Rt.</t>
  </si>
  <si>
    <t>Expenditure rerouted from Reorg Apport Rt.</t>
  </si>
  <si>
    <t>Expenditure rerouted from MFB Rt.</t>
  </si>
  <si>
    <t xml:space="preserve">Debt assumption from ÁAK Rt, treated as D.99 capital transfer in 1999, included in 2002 cash budget </t>
  </si>
  <si>
    <t>Mobile phone licences</t>
  </si>
  <si>
    <t>Adjustment to revenues that relate to the restructuring of extrabudgetary funds</t>
  </si>
  <si>
    <t>The difference between Treasury and Budget data treated as Capital transfer to Sportfólió Kht (non-profit institution classified in CG)</t>
  </si>
  <si>
    <t>Deposit account arrangements</t>
  </si>
  <si>
    <t>Capital transfer to NA Rt. temporarily financed by the MFB Rt. (Hungarian Development Bank)</t>
  </si>
  <si>
    <t>Claim cancellation against ÁPV Rt.</t>
  </si>
  <si>
    <t>Claim cancellation against OTIVA Co.</t>
  </si>
  <si>
    <t>Debt cancellation against the State (Bős-Nagymaros)</t>
  </si>
  <si>
    <t>Transfers from privatisation receipts paid by State Privatisation Co. to the Treasury single account (off-budget transaction)</t>
  </si>
  <si>
    <t>In 1996 and 1997 working balance contained sale and purchase of short term bonds</t>
  </si>
  <si>
    <t>Government bonds granted in kind, treated as D99 capital transfer, received</t>
  </si>
  <si>
    <t>Imputed dwelling privatisation financed by loan</t>
  </si>
  <si>
    <t>Relates to P.11 and P.131</t>
  </si>
  <si>
    <t>Relates to D.611</t>
  </si>
  <si>
    <t>Debt cancellation by the Central Budget</t>
  </si>
  <si>
    <t>final</t>
  </si>
  <si>
    <t>Memorandum item: advance payment by CG to financial institutions (relates to dwelling subsidies)</t>
  </si>
  <si>
    <t>Relates to D.45</t>
  </si>
  <si>
    <t>Relates to: Eu transfers</t>
  </si>
  <si>
    <t>Debt assumption from Rendezvénycsarnok Rt (decision was made in 2002, actual assumption in 2004, included in public balance)</t>
  </si>
  <si>
    <t xml:space="preserve">Income tax paid by Postabank </t>
  </si>
  <si>
    <t>Claim cancellation 2003: against Republic of Russia, 2004: "of old government claim"</t>
  </si>
  <si>
    <t>Capital transfer to MAHART</t>
  </si>
  <si>
    <t xml:space="preserve">   Detail 6</t>
  </si>
  <si>
    <t xml:space="preserve">   Detail 7</t>
  </si>
  <si>
    <t xml:space="preserve">   Detail 8</t>
  </si>
  <si>
    <t xml:space="preserve">   Detail 9</t>
  </si>
  <si>
    <t xml:space="preserve">   Detail 10</t>
  </si>
  <si>
    <t xml:space="preserve">   Detail 11</t>
  </si>
  <si>
    <t xml:space="preserve">   Detail 12</t>
  </si>
  <si>
    <t xml:space="preserve">   Detail 13</t>
  </si>
  <si>
    <t xml:space="preserve">   Detail 14</t>
  </si>
  <si>
    <t xml:space="preserve">   Detail 16</t>
  </si>
  <si>
    <t xml:space="preserve">   Detail 17</t>
  </si>
  <si>
    <t xml:space="preserve">   Detail 18</t>
  </si>
  <si>
    <t xml:space="preserve">   Detail 19</t>
  </si>
  <si>
    <t xml:space="preserve">   Detail 20</t>
  </si>
  <si>
    <t>Member State: Hungary</t>
  </si>
  <si>
    <t>Data are in HUF (millions of units of national currency)</t>
  </si>
  <si>
    <t>Date: 16/04/ 2008</t>
  </si>
</sst>
</file>

<file path=xl/styles.xml><?xml version="1.0" encoding="utf-8"?>
<styleSheet xmlns="http://schemas.openxmlformats.org/spreadsheetml/2006/main">
  <numFmts count="2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-809]dd\ mmmm\ yyyy"/>
    <numFmt numFmtId="181" formatCode="0.000"/>
  </numFmts>
  <fonts count="46">
    <font>
      <sz val="12"/>
      <name val="Arial"/>
      <family val="0"/>
    </font>
    <font>
      <sz val="10"/>
      <name val="Arial"/>
      <family val="0"/>
    </font>
    <font>
      <b/>
      <sz val="32"/>
      <name val="Book Antiqua"/>
      <family val="1"/>
    </font>
    <font>
      <b/>
      <sz val="12"/>
      <name val="Arial"/>
      <family val="2"/>
    </font>
    <font>
      <sz val="24"/>
      <name val="Book Antiqua"/>
      <family val="1"/>
    </font>
    <font>
      <b/>
      <sz val="18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i/>
      <sz val="12"/>
      <name val="Arial"/>
      <family val="2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32"/>
      <name val="Times New Roman"/>
      <family val="1"/>
    </font>
    <font>
      <b/>
      <sz val="18"/>
      <name val="Times New Roman"/>
      <family val="1"/>
    </font>
    <font>
      <sz val="24"/>
      <name val="Times New Roman"/>
      <family val="1"/>
    </font>
    <font>
      <b/>
      <sz val="14"/>
      <name val="Antique Olive (PCL6)"/>
      <family val="2"/>
    </font>
    <font>
      <sz val="32"/>
      <name val="Book Antiqua"/>
      <family val="1"/>
    </font>
    <font>
      <b/>
      <sz val="11"/>
      <name val="Arial"/>
      <family val="2"/>
    </font>
    <font>
      <b/>
      <sz val="26"/>
      <name val="Arial"/>
      <family val="2"/>
    </font>
    <font>
      <b/>
      <sz val="10"/>
      <color indexed="23"/>
      <name val="Arial"/>
      <family val="2"/>
    </font>
    <font>
      <sz val="26"/>
      <name val="Arial"/>
      <family val="2"/>
    </font>
    <font>
      <b/>
      <i/>
      <sz val="12"/>
      <name val="Times New Roman"/>
      <family val="1"/>
    </font>
    <font>
      <sz val="28"/>
      <name val="Book Antiqua"/>
      <family val="1"/>
    </font>
    <font>
      <b/>
      <sz val="24"/>
      <name val="Times New Roman"/>
      <family val="1"/>
    </font>
    <font>
      <sz val="11"/>
      <name val="Arial"/>
      <family val="2"/>
    </font>
    <font>
      <vertAlign val="superscript"/>
      <sz val="11"/>
      <name val="Arial"/>
      <family val="2"/>
    </font>
    <font>
      <b/>
      <vertAlign val="superscript"/>
      <sz val="11"/>
      <name val="Arial"/>
      <family val="2"/>
    </font>
    <font>
      <vertAlign val="superscript"/>
      <sz val="8.25"/>
      <name val="Arial"/>
      <family val="2"/>
    </font>
    <font>
      <vertAlign val="superscript"/>
      <sz val="5.5"/>
      <name val="Arial"/>
      <family val="2"/>
    </font>
    <font>
      <b/>
      <vertAlign val="superscript"/>
      <sz val="8.25"/>
      <name val="Arial"/>
      <family val="2"/>
    </font>
    <font>
      <b/>
      <sz val="24"/>
      <color indexed="10"/>
      <name val="Book Antiqua"/>
      <family val="1"/>
    </font>
    <font>
      <sz val="12"/>
      <color indexed="10"/>
      <name val="Arial"/>
      <family val="0"/>
    </font>
    <font>
      <sz val="8"/>
      <name val="Times New Roman"/>
      <family val="1"/>
    </font>
    <font>
      <sz val="8"/>
      <color indexed="8"/>
      <name val="Times New Roman"/>
      <family val="1"/>
    </font>
    <font>
      <sz val="12"/>
      <color indexed="57"/>
      <name val="Arial"/>
      <family val="0"/>
    </font>
    <font>
      <sz val="12"/>
      <color indexed="10"/>
      <name val="Times New Roman"/>
      <family val="1"/>
    </font>
    <font>
      <b/>
      <i/>
      <sz val="18"/>
      <name val="Arial"/>
      <family val="2"/>
    </font>
    <font>
      <b/>
      <sz val="28"/>
      <name val="Book Antiqua"/>
      <family val="1"/>
    </font>
    <font>
      <i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gray0625">
        <fgColor indexed="9"/>
        <bgColor indexed="4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8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double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 style="dotted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/>
      <top style="double">
        <color indexed="8"/>
      </top>
      <bottom style="double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/>
      <top style="thick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tted">
        <color indexed="8"/>
      </top>
      <bottom style="dotted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double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02">
    <xf numFmtId="0" fontId="0" fillId="0" borderId="0" xfId="0" applyAlignment="1">
      <alignment/>
    </xf>
    <xf numFmtId="0" fontId="0" fillId="0" borderId="0" xfId="0" applyFill="1" applyAlignment="1">
      <alignment/>
    </xf>
    <xf numFmtId="0" fontId="23" fillId="0" borderId="0" xfId="0" applyFont="1" applyFill="1" applyAlignment="1">
      <alignment horizontal="centerContinuous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vertical="center"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Continuous"/>
    </xf>
    <xf numFmtId="0" fontId="21" fillId="0" borderId="0" xfId="0" applyFont="1" applyFill="1" applyAlignment="1">
      <alignment horizontal="centerContinuous"/>
    </xf>
    <xf numFmtId="0" fontId="0" fillId="0" borderId="0" xfId="0" applyFill="1" applyAlignment="1">
      <alignment horizontal="right"/>
    </xf>
    <xf numFmtId="0" fontId="25" fillId="0" borderId="0" xfId="0" applyFont="1" applyFill="1" applyAlignment="1">
      <alignment horizontal="right" vertical="top"/>
    </xf>
    <xf numFmtId="0" fontId="0" fillId="0" borderId="0" xfId="0" applyFont="1" applyFill="1" applyBorder="1" applyAlignment="1">
      <alignment horizontal="centerContinuous"/>
    </xf>
    <xf numFmtId="0" fontId="29" fillId="0" borderId="0" xfId="0" applyFont="1" applyFill="1" applyAlignment="1">
      <alignment horizontal="centerContinuous"/>
    </xf>
    <xf numFmtId="0" fontId="23" fillId="0" borderId="0" xfId="0" applyFont="1" applyFill="1" applyBorder="1" applyAlignment="1">
      <alignment horizontal="centerContinuous"/>
    </xf>
    <xf numFmtId="0" fontId="3" fillId="0" borderId="0" xfId="0" applyFont="1" applyFill="1" applyBorder="1" applyAlignment="1">
      <alignment horizontal="centerContinuous"/>
    </xf>
    <xf numFmtId="0" fontId="23" fillId="0" borderId="1" xfId="0" applyFont="1" applyFill="1" applyBorder="1" applyAlignment="1">
      <alignment horizontal="centerContinuous"/>
    </xf>
    <xf numFmtId="0" fontId="3" fillId="0" borderId="1" xfId="0" applyFont="1" applyFill="1" applyBorder="1" applyAlignment="1">
      <alignment horizontal="centerContinuous"/>
    </xf>
    <xf numFmtId="0" fontId="0" fillId="0" borderId="1" xfId="0" applyFont="1" applyFill="1" applyBorder="1" applyAlignment="1">
      <alignment horizontal="centerContinuous"/>
    </xf>
    <xf numFmtId="0" fontId="6" fillId="2" borderId="2" xfId="0" applyFont="1" applyFill="1" applyBorder="1" applyAlignment="1" applyProtection="1">
      <alignment/>
      <protection locked="0"/>
    </xf>
    <xf numFmtId="0" fontId="7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0" fillId="0" borderId="3" xfId="0" applyFont="1" applyFill="1" applyBorder="1" applyAlignment="1" applyProtection="1">
      <alignment/>
      <protection/>
    </xf>
    <xf numFmtId="0" fontId="13" fillId="0" borderId="3" xfId="0" applyFont="1" applyFill="1" applyBorder="1" applyAlignment="1" applyProtection="1">
      <alignment/>
      <protection/>
    </xf>
    <xf numFmtId="0" fontId="13" fillId="0" borderId="4" xfId="0" applyFont="1" applyFill="1" applyBorder="1" applyAlignment="1" applyProtection="1">
      <alignment/>
      <protection/>
    </xf>
    <xf numFmtId="0" fontId="0" fillId="0" borderId="5" xfId="0" applyFont="1" applyFill="1" applyBorder="1" applyAlignment="1" applyProtection="1">
      <alignment horizontal="center"/>
      <protection/>
    </xf>
    <xf numFmtId="0" fontId="0" fillId="0" borderId="6" xfId="0" applyFont="1" applyFill="1" applyBorder="1" applyAlignment="1" applyProtection="1">
      <alignment horizontal="center"/>
      <protection/>
    </xf>
    <xf numFmtId="0" fontId="13" fillId="0" borderId="7" xfId="0" applyFont="1" applyFill="1" applyBorder="1" applyAlignment="1" applyProtection="1">
      <alignment horizontal="center"/>
      <protection/>
    </xf>
    <xf numFmtId="0" fontId="6" fillId="0" borderId="8" xfId="0" applyFont="1" applyFill="1" applyBorder="1" applyAlignment="1" applyProtection="1">
      <alignment horizontal="center" vertical="center"/>
      <protection/>
    </xf>
    <xf numFmtId="0" fontId="0" fillId="0" borderId="9" xfId="0" applyFont="1" applyFill="1" applyBorder="1" applyAlignment="1" applyProtection="1">
      <alignment horizontal="centerContinuous"/>
      <protection/>
    </xf>
    <xf numFmtId="0" fontId="0" fillId="0" borderId="8" xfId="0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13" fillId="0" borderId="0" xfId="0" applyFont="1" applyFill="1" applyAlignment="1" applyProtection="1">
      <alignment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14" fillId="0" borderId="11" xfId="0" applyFont="1" applyFill="1" applyBorder="1" applyAlignment="1" applyProtection="1">
      <alignment/>
      <protection/>
    </xf>
    <xf numFmtId="0" fontId="12" fillId="0" borderId="9" xfId="0" applyFont="1" applyFill="1" applyBorder="1" applyAlignment="1" applyProtection="1">
      <alignment/>
      <protection/>
    </xf>
    <xf numFmtId="0" fontId="1" fillId="0" borderId="12" xfId="0" applyFont="1" applyFill="1" applyBorder="1" applyAlignment="1" applyProtection="1">
      <alignment/>
      <protection/>
    </xf>
    <xf numFmtId="0" fontId="1" fillId="0" borderId="3" xfId="0" applyFont="1" applyFill="1" applyBorder="1" applyAlignment="1" applyProtection="1">
      <alignment/>
      <protection/>
    </xf>
    <xf numFmtId="0" fontId="1" fillId="0" borderId="13" xfId="0" applyFont="1" applyFill="1" applyBorder="1" applyAlignment="1" applyProtection="1">
      <alignment/>
      <protection/>
    </xf>
    <xf numFmtId="0" fontId="13" fillId="0" borderId="11" xfId="0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9" xfId="0" applyFont="1" applyFill="1" applyBorder="1" applyAlignment="1" applyProtection="1">
      <alignment/>
      <protection/>
    </xf>
    <xf numFmtId="0" fontId="0" fillId="0" borderId="9" xfId="0" applyFont="1" applyFill="1" applyBorder="1" applyAlignment="1" applyProtection="1">
      <alignment horizontal="left"/>
      <protection/>
    </xf>
    <xf numFmtId="0" fontId="1" fillId="0" borderId="14" xfId="0" applyFont="1" applyFill="1" applyBorder="1" applyAlignment="1" applyProtection="1">
      <alignment/>
      <protection/>
    </xf>
    <xf numFmtId="0" fontId="1" fillId="0" borderId="15" xfId="0" applyFont="1" applyFill="1" applyBorder="1" applyAlignment="1" applyProtection="1">
      <alignment/>
      <protection/>
    </xf>
    <xf numFmtId="0" fontId="0" fillId="0" borderId="9" xfId="0" applyFont="1" applyFill="1" applyBorder="1" applyAlignment="1" applyProtection="1">
      <alignment/>
      <protection/>
    </xf>
    <xf numFmtId="0" fontId="12" fillId="0" borderId="0" xfId="0" applyFont="1" applyFill="1" applyAlignment="1" applyProtection="1">
      <alignment/>
      <protection/>
    </xf>
    <xf numFmtId="0" fontId="1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13" fillId="0" borderId="16" xfId="0" applyFont="1" applyFill="1" applyBorder="1" applyAlignment="1" applyProtection="1">
      <alignment/>
      <protection/>
    </xf>
    <xf numFmtId="0" fontId="13" fillId="0" borderId="17" xfId="0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/>
      <protection/>
    </xf>
    <xf numFmtId="0" fontId="15" fillId="0" borderId="0" xfId="0" applyFont="1" applyFill="1" applyBorder="1" applyAlignment="1" applyProtection="1">
      <alignment horizontal="left"/>
      <protection/>
    </xf>
    <xf numFmtId="0" fontId="1" fillId="0" borderId="18" xfId="0" applyFont="1" applyFill="1" applyBorder="1" applyAlignment="1" applyProtection="1">
      <alignment/>
      <protection/>
    </xf>
    <xf numFmtId="0" fontId="0" fillId="0" borderId="19" xfId="0" applyFill="1" applyBorder="1" applyAlignment="1" applyProtection="1">
      <alignment/>
      <protection/>
    </xf>
    <xf numFmtId="0" fontId="0" fillId="0" borderId="2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21" xfId="0" applyFill="1" applyBorder="1" applyAlignment="1" applyProtection="1">
      <alignment/>
      <protection/>
    </xf>
    <xf numFmtId="0" fontId="0" fillId="0" borderId="22" xfId="0" applyFill="1" applyBorder="1" applyAlignment="1" applyProtection="1">
      <alignment/>
      <protection/>
    </xf>
    <xf numFmtId="0" fontId="0" fillId="0" borderId="23" xfId="0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6" fillId="0" borderId="22" xfId="0" applyFont="1" applyFill="1" applyBorder="1" applyAlignment="1" applyProtection="1">
      <alignment/>
      <protection/>
    </xf>
    <xf numFmtId="0" fontId="24" fillId="0" borderId="24" xfId="0" applyFont="1" applyFill="1" applyBorder="1" applyAlignment="1" applyProtection="1">
      <alignment horizontal="left"/>
      <protection/>
    </xf>
    <xf numFmtId="0" fontId="3" fillId="0" borderId="24" xfId="0" applyFont="1" applyFill="1" applyBorder="1" applyAlignment="1" applyProtection="1">
      <alignment horizontal="left"/>
      <protection/>
    </xf>
    <xf numFmtId="0" fontId="1" fillId="0" borderId="25" xfId="0" applyFont="1" applyFill="1" applyBorder="1" applyAlignment="1" applyProtection="1">
      <alignment/>
      <protection/>
    </xf>
    <xf numFmtId="0" fontId="6" fillId="0" borderId="0" xfId="0" applyFont="1" applyFill="1" applyAlignment="1" applyProtection="1">
      <alignment/>
      <protection locked="0"/>
    </xf>
    <xf numFmtId="0" fontId="0" fillId="0" borderId="19" xfId="0" applyFill="1" applyBorder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12" fillId="0" borderId="9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7" fillId="0" borderId="0" xfId="0" applyFont="1" applyFill="1" applyAlignment="1" applyProtection="1">
      <alignment horizontal="left"/>
      <protection/>
    </xf>
    <xf numFmtId="0" fontId="4" fillId="0" borderId="0" xfId="0" applyFont="1" applyFill="1" applyAlignment="1" applyProtection="1">
      <alignment horizontal="left"/>
      <protection/>
    </xf>
    <xf numFmtId="0" fontId="0" fillId="0" borderId="3" xfId="0" applyFont="1" applyFill="1" applyBorder="1" applyAlignment="1" applyProtection="1">
      <alignment horizontal="left"/>
      <protection/>
    </xf>
    <xf numFmtId="0" fontId="6" fillId="0" borderId="0" xfId="0" applyFont="1" applyFill="1" applyAlignment="1" applyProtection="1">
      <alignment horizontal="left"/>
      <protection/>
    </xf>
    <xf numFmtId="0" fontId="13" fillId="0" borderId="0" xfId="0" applyFont="1" applyFill="1" applyAlignment="1" applyProtection="1">
      <alignment horizontal="left"/>
      <protection/>
    </xf>
    <xf numFmtId="0" fontId="12" fillId="0" borderId="9" xfId="0" applyFont="1" applyFill="1" applyBorder="1" applyAlignment="1" applyProtection="1">
      <alignment horizontal="left"/>
      <protection/>
    </xf>
    <xf numFmtId="0" fontId="12" fillId="0" borderId="0" xfId="0" applyFont="1" applyFill="1" applyAlignment="1" applyProtection="1">
      <alignment horizontal="left"/>
      <protection/>
    </xf>
    <xf numFmtId="0" fontId="3" fillId="0" borderId="0" xfId="0" applyFont="1" applyFill="1" applyAlignment="1" applyProtection="1">
      <alignment horizontal="left"/>
      <protection/>
    </xf>
    <xf numFmtId="0" fontId="13" fillId="0" borderId="16" xfId="0" applyFont="1" applyFill="1" applyBorder="1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  <xf numFmtId="0" fontId="0" fillId="0" borderId="19" xfId="0" applyFill="1" applyBorder="1" applyAlignment="1" applyProtection="1">
      <alignment horizontal="left"/>
      <protection/>
    </xf>
    <xf numFmtId="0" fontId="3" fillId="0" borderId="0" xfId="0" applyFont="1" applyFill="1" applyAlignment="1" applyProtection="1">
      <alignment horizontal="right"/>
      <protection/>
    </xf>
    <xf numFmtId="0" fontId="8" fillId="0" borderId="0" xfId="0" applyFont="1" applyFill="1" applyAlignment="1" applyProtection="1">
      <alignment/>
      <protection/>
    </xf>
    <xf numFmtId="0" fontId="13" fillId="0" borderId="26" xfId="0" applyFont="1" applyFill="1" applyBorder="1" applyAlignment="1" applyProtection="1">
      <alignment/>
      <protection/>
    </xf>
    <xf numFmtId="0" fontId="6" fillId="0" borderId="26" xfId="0" applyFont="1" applyFill="1" applyBorder="1" applyAlignment="1" applyProtection="1">
      <alignment/>
      <protection/>
    </xf>
    <xf numFmtId="0" fontId="6" fillId="0" borderId="3" xfId="0" applyFont="1" applyFill="1" applyBorder="1" applyAlignment="1" applyProtection="1">
      <alignment/>
      <protection/>
    </xf>
    <xf numFmtId="0" fontId="6" fillId="0" borderId="3" xfId="0" applyFont="1" applyFill="1" applyBorder="1" applyAlignment="1" applyProtection="1">
      <alignment/>
      <protection/>
    </xf>
    <xf numFmtId="0" fontId="0" fillId="0" borderId="3" xfId="0" applyFill="1" applyBorder="1" applyAlignment="1" applyProtection="1">
      <alignment/>
      <protection/>
    </xf>
    <xf numFmtId="0" fontId="0" fillId="0" borderId="4" xfId="0" applyFill="1" applyBorder="1" applyAlignment="1" applyProtection="1">
      <alignment/>
      <protection/>
    </xf>
    <xf numFmtId="0" fontId="13" fillId="0" borderId="27" xfId="0" applyFont="1" applyFill="1" applyBorder="1" applyAlignment="1" applyProtection="1">
      <alignment horizontal="center"/>
      <protection/>
    </xf>
    <xf numFmtId="0" fontId="6" fillId="0" borderId="27" xfId="0" applyFont="1" applyFill="1" applyBorder="1" applyAlignment="1" applyProtection="1">
      <alignment horizontal="center"/>
      <protection/>
    </xf>
    <xf numFmtId="0" fontId="6" fillId="0" borderId="10" xfId="0" applyFont="1" applyFill="1" applyBorder="1" applyAlignment="1" applyProtection="1">
      <alignment/>
      <protection/>
    </xf>
    <xf numFmtId="0" fontId="9" fillId="0" borderId="10" xfId="0" applyFont="1" applyFill="1" applyBorder="1" applyAlignment="1" applyProtection="1">
      <alignment horizontal="centerContinuous" vertical="center"/>
      <protection/>
    </xf>
    <xf numFmtId="0" fontId="6" fillId="0" borderId="0" xfId="0" applyFont="1" applyFill="1" applyAlignment="1" applyProtection="1">
      <alignment horizontal="centerContinuous" vertical="center"/>
      <protection/>
    </xf>
    <xf numFmtId="0" fontId="6" fillId="0" borderId="0" xfId="0" applyFont="1" applyFill="1" applyAlignment="1" applyProtection="1">
      <alignment horizontal="centerContinuous"/>
      <protection/>
    </xf>
    <xf numFmtId="0" fontId="0" fillId="0" borderId="11" xfId="0" applyFill="1" applyBorder="1" applyAlignment="1" applyProtection="1">
      <alignment/>
      <protection/>
    </xf>
    <xf numFmtId="0" fontId="6" fillId="0" borderId="10" xfId="0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/>
      <protection/>
    </xf>
    <xf numFmtId="0" fontId="10" fillId="0" borderId="28" xfId="0" applyFont="1" applyFill="1" applyBorder="1" applyAlignment="1" applyProtection="1">
      <alignment horizontal="center"/>
      <protection/>
    </xf>
    <xf numFmtId="0" fontId="6" fillId="0" borderId="29" xfId="0" applyFont="1" applyFill="1" applyBorder="1" applyAlignment="1" applyProtection="1">
      <alignment/>
      <protection/>
    </xf>
    <xf numFmtId="0" fontId="6" fillId="0" borderId="29" xfId="0" applyFont="1" applyFill="1" applyBorder="1" applyAlignment="1" applyProtection="1">
      <alignment/>
      <protection/>
    </xf>
    <xf numFmtId="0" fontId="0" fillId="0" borderId="30" xfId="0" applyFill="1" applyBorder="1" applyAlignment="1" applyProtection="1">
      <alignment/>
      <protection/>
    </xf>
    <xf numFmtId="0" fontId="0" fillId="0" borderId="31" xfId="0" applyFill="1" applyBorder="1" applyAlignment="1" applyProtection="1">
      <alignment/>
      <protection/>
    </xf>
    <xf numFmtId="0" fontId="0" fillId="0" borderId="29" xfId="0" applyFill="1" applyBorder="1" applyAlignment="1" applyProtection="1">
      <alignment/>
      <protection/>
    </xf>
    <xf numFmtId="0" fontId="11" fillId="0" borderId="9" xfId="0" applyFont="1" applyFill="1" applyBorder="1" applyAlignment="1" applyProtection="1">
      <alignment/>
      <protection/>
    </xf>
    <xf numFmtId="0" fontId="6" fillId="0" borderId="9" xfId="0" applyFont="1" applyFill="1" applyBorder="1" applyAlignment="1" applyProtection="1">
      <alignment horizontal="center"/>
      <protection/>
    </xf>
    <xf numFmtId="0" fontId="6" fillId="0" borderId="9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/>
      <protection/>
    </xf>
    <xf numFmtId="0" fontId="0" fillId="0" borderId="29" xfId="0" applyFill="1" applyBorder="1" applyAlignment="1" applyProtection="1">
      <alignment/>
      <protection/>
    </xf>
    <xf numFmtId="0" fontId="6" fillId="0" borderId="31" xfId="0" applyFont="1" applyFill="1" applyBorder="1" applyAlignment="1" applyProtection="1">
      <alignment/>
      <protection/>
    </xf>
    <xf numFmtId="0" fontId="6" fillId="0" borderId="29" xfId="0" applyFont="1" applyFill="1" applyBorder="1" applyAlignment="1" applyProtection="1">
      <alignment horizontal="center"/>
      <protection/>
    </xf>
    <xf numFmtId="0" fontId="11" fillId="0" borderId="9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/>
      <protection/>
    </xf>
    <xf numFmtId="0" fontId="6" fillId="0" borderId="15" xfId="0" applyFont="1" applyFill="1" applyBorder="1" applyAlignment="1" applyProtection="1">
      <alignment/>
      <protection/>
    </xf>
    <xf numFmtId="0" fontId="0" fillId="0" borderId="1" xfId="0" applyFill="1" applyBorder="1" applyAlignment="1" applyProtection="1">
      <alignment/>
      <protection/>
    </xf>
    <xf numFmtId="0" fontId="0" fillId="0" borderId="33" xfId="0" applyFill="1" applyBorder="1" applyAlignment="1" applyProtection="1">
      <alignment/>
      <protection/>
    </xf>
    <xf numFmtId="0" fontId="6" fillId="0" borderId="34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6" fillId="0" borderId="27" xfId="0" applyFont="1" applyFill="1" applyBorder="1" applyAlignment="1" applyProtection="1">
      <alignment/>
      <protection/>
    </xf>
    <xf numFmtId="0" fontId="12" fillId="0" borderId="27" xfId="0" applyFont="1" applyFill="1" applyBorder="1" applyAlignment="1" applyProtection="1">
      <alignment/>
      <protection/>
    </xf>
    <xf numFmtId="0" fontId="28" fillId="0" borderId="9" xfId="0" applyFont="1" applyFill="1" applyBorder="1" applyAlignment="1" applyProtection="1">
      <alignment/>
      <protection/>
    </xf>
    <xf numFmtId="0" fontId="12" fillId="0" borderId="9" xfId="0" applyFont="1" applyFill="1" applyBorder="1" applyAlignment="1" applyProtection="1">
      <alignment horizontal="center"/>
      <protection/>
    </xf>
    <xf numFmtId="0" fontId="15" fillId="0" borderId="11" xfId="0" applyFont="1" applyFill="1" applyBorder="1" applyAlignment="1" applyProtection="1">
      <alignment/>
      <protection/>
    </xf>
    <xf numFmtId="0" fontId="15" fillId="0" borderId="0" xfId="0" applyFont="1" applyFill="1" applyAlignment="1" applyProtection="1">
      <alignment/>
      <protection/>
    </xf>
    <xf numFmtId="0" fontId="0" fillId="0" borderId="32" xfId="0" applyFill="1" applyBorder="1" applyAlignment="1" applyProtection="1">
      <alignment/>
      <protection/>
    </xf>
    <xf numFmtId="0" fontId="0" fillId="0" borderId="32" xfId="0" applyFill="1" applyBorder="1" applyAlignment="1" applyProtection="1">
      <alignment horizontal="center"/>
      <protection/>
    </xf>
    <xf numFmtId="0" fontId="0" fillId="0" borderId="27" xfId="0" applyFill="1" applyBorder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3" fillId="0" borderId="35" xfId="0" applyFont="1" applyFill="1" applyBorder="1" applyAlignment="1" applyProtection="1">
      <alignment/>
      <protection/>
    </xf>
    <xf numFmtId="0" fontId="6" fillId="0" borderId="35" xfId="0" applyFont="1" applyFill="1" applyBorder="1" applyAlignment="1" applyProtection="1">
      <alignment/>
      <protection/>
    </xf>
    <xf numFmtId="0" fontId="6" fillId="0" borderId="16" xfId="0" applyFont="1" applyFill="1" applyBorder="1" applyAlignment="1" applyProtection="1">
      <alignment/>
      <protection/>
    </xf>
    <xf numFmtId="0" fontId="6" fillId="0" borderId="16" xfId="0" applyFont="1" applyFill="1" applyBorder="1" applyAlignment="1" applyProtection="1">
      <alignment/>
      <protection/>
    </xf>
    <xf numFmtId="0" fontId="0" fillId="0" borderId="16" xfId="0" applyFill="1" applyBorder="1" applyAlignment="1" applyProtection="1">
      <alignment/>
      <protection/>
    </xf>
    <xf numFmtId="0" fontId="0" fillId="0" borderId="17" xfId="0" applyFill="1" applyBorder="1" applyAlignment="1" applyProtection="1">
      <alignment/>
      <protection/>
    </xf>
    <xf numFmtId="0" fontId="38" fillId="0" borderId="36" xfId="0" applyFont="1" applyFill="1" applyBorder="1" applyAlignment="1" applyProtection="1">
      <alignment/>
      <protection/>
    </xf>
    <xf numFmtId="0" fontId="42" fillId="0" borderId="37" xfId="0" applyFont="1" applyFill="1" applyBorder="1" applyAlignment="1" applyProtection="1">
      <alignment/>
      <protection/>
    </xf>
    <xf numFmtId="0" fontId="40" fillId="0" borderId="0" xfId="0" applyFont="1" applyBorder="1" applyAlignment="1" applyProtection="1">
      <alignment wrapText="1"/>
      <protection/>
    </xf>
    <xf numFmtId="0" fontId="6" fillId="0" borderId="21" xfId="0" applyFont="1" applyFill="1" applyBorder="1" applyAlignment="1" applyProtection="1">
      <alignment/>
      <protection/>
    </xf>
    <xf numFmtId="0" fontId="6" fillId="0" borderId="37" xfId="0" applyFont="1" applyFill="1" applyBorder="1" applyAlignment="1" applyProtection="1">
      <alignment/>
      <protection/>
    </xf>
    <xf numFmtId="0" fontId="6" fillId="0" borderId="38" xfId="0" applyFont="1" applyFill="1" applyBorder="1" applyAlignment="1" applyProtection="1">
      <alignment/>
      <protection/>
    </xf>
    <xf numFmtId="0" fontId="40" fillId="0" borderId="22" xfId="0" applyFont="1" applyBorder="1" applyAlignment="1" applyProtection="1">
      <alignment wrapText="1"/>
      <protection/>
    </xf>
    <xf numFmtId="0" fontId="6" fillId="0" borderId="23" xfId="0" applyFont="1" applyFill="1" applyBorder="1" applyAlignment="1" applyProtection="1">
      <alignment/>
      <protection/>
    </xf>
    <xf numFmtId="0" fontId="31" fillId="0" borderId="0" xfId="0" applyFont="1" applyFill="1" applyAlignment="1" applyProtection="1">
      <alignment/>
      <protection/>
    </xf>
    <xf numFmtId="0" fontId="31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13" fillId="0" borderId="39" xfId="0" applyFont="1" applyFill="1" applyBorder="1" applyAlignment="1" applyProtection="1">
      <alignment/>
      <protection/>
    </xf>
    <xf numFmtId="0" fontId="13" fillId="0" borderId="40" xfId="0" applyFont="1" applyFill="1" applyBorder="1" applyAlignment="1" applyProtection="1">
      <alignment/>
      <protection/>
    </xf>
    <xf numFmtId="0" fontId="0" fillId="0" borderId="9" xfId="0" applyFill="1" applyBorder="1" applyAlignment="1" applyProtection="1">
      <alignment/>
      <protection/>
    </xf>
    <xf numFmtId="0" fontId="18" fillId="0" borderId="27" xfId="0" applyFont="1" applyFill="1" applyBorder="1" applyAlignment="1" applyProtection="1">
      <alignment horizontal="center"/>
      <protection/>
    </xf>
    <xf numFmtId="0" fontId="6" fillId="0" borderId="28" xfId="0" applyFont="1" applyFill="1" applyBorder="1" applyAlignment="1" applyProtection="1">
      <alignment/>
      <protection/>
    </xf>
    <xf numFmtId="0" fontId="13" fillId="0" borderId="40" xfId="0" applyFont="1" applyBorder="1" applyAlignment="1" applyProtection="1">
      <alignment/>
      <protection/>
    </xf>
    <xf numFmtId="0" fontId="10" fillId="0" borderId="27" xfId="0" applyFont="1" applyFill="1" applyBorder="1" applyAlignment="1" applyProtection="1">
      <alignment horizontal="center"/>
      <protection/>
    </xf>
    <xf numFmtId="0" fontId="11" fillId="0" borderId="0" xfId="0" applyFont="1" applyFill="1" applyAlignment="1" applyProtection="1">
      <alignment/>
      <protection/>
    </xf>
    <xf numFmtId="0" fontId="10" fillId="0" borderId="27" xfId="0" applyFont="1" applyFill="1" applyBorder="1" applyAlignment="1" applyProtection="1">
      <alignment/>
      <protection/>
    </xf>
    <xf numFmtId="0" fontId="1" fillId="0" borderId="27" xfId="0" applyFont="1" applyFill="1" applyBorder="1" applyAlignment="1" applyProtection="1">
      <alignment/>
      <protection/>
    </xf>
    <xf numFmtId="0" fontId="0" fillId="0" borderId="1" xfId="0" applyFill="1" applyBorder="1" applyAlignment="1" applyProtection="1">
      <alignment/>
      <protection/>
    </xf>
    <xf numFmtId="0" fontId="13" fillId="0" borderId="41" xfId="0" applyFont="1" applyFill="1" applyBorder="1" applyAlignment="1" applyProtection="1">
      <alignment/>
      <protection/>
    </xf>
    <xf numFmtId="0" fontId="10" fillId="0" borderId="35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left"/>
      <protection/>
    </xf>
    <xf numFmtId="0" fontId="13" fillId="0" borderId="0" xfId="0" applyFont="1" applyFill="1" applyBorder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0" fontId="13" fillId="0" borderId="39" xfId="0" applyFont="1" applyFill="1" applyBorder="1" applyAlignment="1" applyProtection="1">
      <alignment horizontal="center"/>
      <protection/>
    </xf>
    <xf numFmtId="0" fontId="13" fillId="0" borderId="26" xfId="0" applyFont="1" applyFill="1" applyBorder="1" applyAlignment="1" applyProtection="1">
      <alignment horizontal="center"/>
      <protection/>
    </xf>
    <xf numFmtId="0" fontId="13" fillId="0" borderId="40" xfId="0" applyFont="1" applyFill="1" applyBorder="1" applyAlignment="1" applyProtection="1">
      <alignment horizontal="center"/>
      <protection/>
    </xf>
    <xf numFmtId="0" fontId="0" fillId="0" borderId="9" xfId="0" applyFont="1" applyFill="1" applyBorder="1" applyAlignment="1" applyProtection="1">
      <alignment horizontal="center"/>
      <protection/>
    </xf>
    <xf numFmtId="0" fontId="6" fillId="0" borderId="42" xfId="0" applyFont="1" applyFill="1" applyBorder="1" applyAlignment="1" applyProtection="1">
      <alignment horizontal="center"/>
      <protection/>
    </xf>
    <xf numFmtId="0" fontId="24" fillId="0" borderId="43" xfId="0" applyFont="1" applyFill="1" applyBorder="1" applyAlignment="1" applyProtection="1">
      <alignment horizontal="left"/>
      <protection/>
    </xf>
    <xf numFmtId="0" fontId="15" fillId="0" borderId="9" xfId="0" applyFont="1" applyFill="1" applyBorder="1" applyAlignment="1" applyProtection="1">
      <alignment horizontal="left"/>
      <protection/>
    </xf>
    <xf numFmtId="0" fontId="24" fillId="0" borderId="27" xfId="0" applyFont="1" applyFill="1" applyBorder="1" applyAlignment="1" applyProtection="1">
      <alignment horizontal="left"/>
      <protection/>
    </xf>
    <xf numFmtId="0" fontId="24" fillId="0" borderId="9" xfId="0" applyFont="1" applyFill="1" applyBorder="1" applyAlignment="1" applyProtection="1">
      <alignment horizontal="left"/>
      <protection/>
    </xf>
    <xf numFmtId="0" fontId="31" fillId="0" borderId="11" xfId="0" applyFont="1" applyFill="1" applyBorder="1" applyAlignment="1" applyProtection="1">
      <alignment/>
      <protection/>
    </xf>
    <xf numFmtId="0" fontId="31" fillId="0" borderId="27" xfId="0" applyFont="1" applyFill="1" applyBorder="1" applyAlignment="1" applyProtection="1">
      <alignment horizontal="center"/>
      <protection/>
    </xf>
    <xf numFmtId="0" fontId="31" fillId="0" borderId="9" xfId="0" applyFont="1" applyFill="1" applyBorder="1" applyAlignment="1" applyProtection="1">
      <alignment horizontal="left"/>
      <protection/>
    </xf>
    <xf numFmtId="0" fontId="31" fillId="0" borderId="0" xfId="0" applyFont="1" applyFill="1" applyBorder="1" applyAlignment="1" applyProtection="1">
      <alignment horizontal="left"/>
      <protection/>
    </xf>
    <xf numFmtId="0" fontId="31" fillId="0" borderId="0" xfId="0" applyFont="1" applyFill="1" applyAlignment="1" applyProtection="1">
      <alignment horizontal="left"/>
      <protection/>
    </xf>
    <xf numFmtId="0" fontId="24" fillId="0" borderId="0" xfId="0" applyFont="1" applyFill="1" applyAlignment="1" applyProtection="1">
      <alignment horizontal="left"/>
      <protection/>
    </xf>
    <xf numFmtId="0" fontId="31" fillId="0" borderId="9" xfId="0" applyFont="1" applyFill="1" applyBorder="1" applyAlignment="1" applyProtection="1">
      <alignment horizontal="left"/>
      <protection/>
    </xf>
    <xf numFmtId="0" fontId="13" fillId="0" borderId="44" xfId="0" applyFont="1" applyBorder="1" applyAlignment="1" applyProtection="1">
      <alignment/>
      <protection/>
    </xf>
    <xf numFmtId="0" fontId="24" fillId="0" borderId="45" xfId="0" applyFont="1" applyFill="1" applyBorder="1" applyAlignment="1" applyProtection="1">
      <alignment horizontal="left"/>
      <protection/>
    </xf>
    <xf numFmtId="0" fontId="3" fillId="0" borderId="46" xfId="0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 applyProtection="1">
      <alignment horizontal="centerContinuous"/>
      <protection/>
    </xf>
    <xf numFmtId="0" fontId="16" fillId="0" borderId="47" xfId="0" applyFont="1" applyFill="1" applyBorder="1" applyAlignment="1" applyProtection="1">
      <alignment horizontal="left" vertical="center"/>
      <protection/>
    </xf>
    <xf numFmtId="0" fontId="16" fillId="0" borderId="48" xfId="0" applyFont="1" applyFill="1" applyBorder="1" applyAlignment="1" applyProtection="1">
      <alignment horizontal="centerContinuous" vertical="center"/>
      <protection/>
    </xf>
    <xf numFmtId="0" fontId="16" fillId="0" borderId="49" xfId="0" applyFont="1" applyFill="1" applyBorder="1" applyAlignment="1" applyProtection="1">
      <alignment horizontal="centerContinuous" vertical="center"/>
      <protection/>
    </xf>
    <xf numFmtId="0" fontId="22" fillId="0" borderId="0" xfId="0" applyFont="1" applyFill="1" applyAlignment="1" applyProtection="1">
      <alignment horizontal="left"/>
      <protection/>
    </xf>
    <xf numFmtId="0" fontId="22" fillId="0" borderId="0" xfId="0" applyFont="1" applyFill="1" applyAlignment="1" applyProtection="1">
      <alignment/>
      <protection/>
    </xf>
    <xf numFmtId="0" fontId="17" fillId="0" borderId="0" xfId="0" applyFont="1" applyFill="1" applyAlignment="1" applyProtection="1">
      <alignment horizontal="right"/>
      <protection/>
    </xf>
    <xf numFmtId="0" fontId="13" fillId="0" borderId="41" xfId="0" applyFont="1" applyFill="1" applyBorder="1" applyAlignment="1" applyProtection="1">
      <alignment horizontal="center"/>
      <protection/>
    </xf>
    <xf numFmtId="0" fontId="13" fillId="0" borderId="35" xfId="0" applyFont="1" applyFill="1" applyBorder="1" applyAlignment="1" applyProtection="1">
      <alignment horizontal="center"/>
      <protection/>
    </xf>
    <xf numFmtId="0" fontId="0" fillId="0" borderId="16" xfId="0" applyFill="1" applyBorder="1" applyAlignment="1" applyProtection="1">
      <alignment horizontal="left"/>
      <protection/>
    </xf>
    <xf numFmtId="0" fontId="6" fillId="0" borderId="0" xfId="0" applyFont="1" applyFill="1" applyAlignment="1" applyProtection="1">
      <alignment horizontal="center"/>
      <protection/>
    </xf>
    <xf numFmtId="0" fontId="0" fillId="0" borderId="37" xfId="0" applyFill="1" applyBorder="1" applyAlignment="1" applyProtection="1">
      <alignment/>
      <protection/>
    </xf>
    <xf numFmtId="0" fontId="40" fillId="0" borderId="0" xfId="0" applyFont="1" applyBorder="1" applyAlignment="1" applyProtection="1">
      <alignment horizontal="left" wrapText="1"/>
      <protection/>
    </xf>
    <xf numFmtId="0" fontId="41" fillId="0" borderId="37" xfId="0" applyFont="1" applyBorder="1" applyAlignment="1" applyProtection="1">
      <alignment/>
      <protection/>
    </xf>
    <xf numFmtId="0" fontId="39" fillId="0" borderId="0" xfId="0" applyFont="1" applyFill="1" applyBorder="1" applyAlignment="1" applyProtection="1">
      <alignment horizontal="left"/>
      <protection/>
    </xf>
    <xf numFmtId="0" fontId="0" fillId="0" borderId="38" xfId="0" applyFill="1" applyBorder="1" applyAlignment="1" applyProtection="1">
      <alignment/>
      <protection/>
    </xf>
    <xf numFmtId="0" fontId="40" fillId="0" borderId="22" xfId="0" applyFont="1" applyBorder="1" applyAlignment="1" applyProtection="1">
      <alignment horizontal="left" wrapText="1"/>
      <protection/>
    </xf>
    <xf numFmtId="0" fontId="6" fillId="0" borderId="8" xfId="0" applyFont="1" applyFill="1" applyBorder="1" applyAlignment="1" applyProtection="1">
      <alignment horizontal="center"/>
      <protection/>
    </xf>
    <xf numFmtId="0" fontId="6" fillId="0" borderId="50" xfId="0" applyFont="1" applyFill="1" applyBorder="1" applyAlignment="1" applyProtection="1">
      <alignment horizontal="center"/>
      <protection/>
    </xf>
    <xf numFmtId="0" fontId="13" fillId="0" borderId="41" xfId="0" applyFont="1" applyBorder="1" applyAlignment="1" applyProtection="1">
      <alignment/>
      <protection/>
    </xf>
    <xf numFmtId="0" fontId="24" fillId="0" borderId="0" xfId="0" applyFont="1" applyFill="1" applyBorder="1" applyAlignment="1" applyProtection="1">
      <alignment horizontal="left"/>
      <protection/>
    </xf>
    <xf numFmtId="0" fontId="24" fillId="0" borderId="45" xfId="0" applyFont="1" applyFill="1" applyBorder="1" applyAlignment="1" applyProtection="1">
      <alignment/>
      <protection/>
    </xf>
    <xf numFmtId="0" fontId="3" fillId="0" borderId="43" xfId="0" applyFont="1" applyFill="1" applyBorder="1" applyAlignment="1" applyProtection="1">
      <alignment horizontal="left"/>
      <protection/>
    </xf>
    <xf numFmtId="0" fontId="0" fillId="0" borderId="27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0" fontId="15" fillId="0" borderId="27" xfId="0" applyFont="1" applyFill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/>
      <protection/>
    </xf>
    <xf numFmtId="0" fontId="0" fillId="0" borderId="37" xfId="0" applyBorder="1" applyAlignment="1" applyProtection="1">
      <alignment/>
      <protection/>
    </xf>
    <xf numFmtId="0" fontId="0" fillId="0" borderId="38" xfId="0" applyBorder="1" applyAlignment="1" applyProtection="1">
      <alignment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8" fillId="2" borderId="51" xfId="0" applyFont="1" applyFill="1" applyBorder="1" applyAlignment="1" applyProtection="1">
      <alignment/>
      <protection locked="0"/>
    </xf>
    <xf numFmtId="0" fontId="1" fillId="2" borderId="2" xfId="0" applyFont="1" applyFill="1" applyBorder="1" applyAlignment="1" applyProtection="1">
      <alignment/>
      <protection locked="0"/>
    </xf>
    <xf numFmtId="0" fontId="1" fillId="2" borderId="18" xfId="0" applyFont="1" applyFill="1" applyBorder="1" applyAlignment="1" applyProtection="1">
      <alignment/>
      <protection locked="0"/>
    </xf>
    <xf numFmtId="0" fontId="1" fillId="2" borderId="52" xfId="0" applyFont="1" applyFill="1" applyBorder="1" applyAlignment="1" applyProtection="1">
      <alignment/>
      <protection locked="0"/>
    </xf>
    <xf numFmtId="0" fontId="1" fillId="2" borderId="53" xfId="0" applyFont="1" applyFill="1" applyBorder="1" applyAlignment="1" applyProtection="1">
      <alignment/>
      <protection locked="0"/>
    </xf>
    <xf numFmtId="0" fontId="1" fillId="3" borderId="2" xfId="0" applyFont="1" applyFill="1" applyBorder="1" applyAlignment="1" applyProtection="1">
      <alignment/>
      <protection locked="0"/>
    </xf>
    <xf numFmtId="0" fontId="1" fillId="2" borderId="14" xfId="0" applyFont="1" applyFill="1" applyBorder="1" applyAlignment="1" applyProtection="1">
      <alignment/>
      <protection locked="0"/>
    </xf>
    <xf numFmtId="0" fontId="1" fillId="3" borderId="18" xfId="0" applyFont="1" applyFill="1" applyBorder="1" applyAlignment="1" applyProtection="1">
      <alignment/>
      <protection locked="0"/>
    </xf>
    <xf numFmtId="0" fontId="26" fillId="0" borderId="54" xfId="0" applyFont="1" applyFill="1" applyBorder="1" applyAlignment="1" applyProtection="1">
      <alignment horizontal="centerContinuous" vertical="center"/>
      <protection locked="0"/>
    </xf>
    <xf numFmtId="0" fontId="1" fillId="0" borderId="6" xfId="0" applyFont="1" applyFill="1" applyBorder="1" applyAlignment="1" applyProtection="1">
      <alignment/>
      <protection locked="0"/>
    </xf>
    <xf numFmtId="0" fontId="1" fillId="0" borderId="9" xfId="0" applyFont="1" applyFill="1" applyBorder="1" applyAlignment="1" applyProtection="1">
      <alignment/>
      <protection locked="0"/>
    </xf>
    <xf numFmtId="0" fontId="1" fillId="0" borderId="55" xfId="0" applyFont="1" applyFill="1" applyBorder="1" applyAlignment="1" applyProtection="1">
      <alignment horizontal="centerContinuous"/>
      <protection locked="0"/>
    </xf>
    <xf numFmtId="0" fontId="1" fillId="3" borderId="55" xfId="0" applyFont="1" applyFill="1" applyBorder="1" applyAlignment="1" applyProtection="1">
      <alignment horizontal="centerContinuous"/>
      <protection locked="0"/>
    </xf>
    <xf numFmtId="0" fontId="8" fillId="0" borderId="54" xfId="0" applyFont="1" applyFill="1" applyBorder="1" applyAlignment="1" applyProtection="1">
      <alignment/>
      <protection locked="0"/>
    </xf>
    <xf numFmtId="0" fontId="31" fillId="0" borderId="55" xfId="0" applyFont="1" applyFill="1" applyBorder="1" applyAlignment="1" applyProtection="1">
      <alignment horizontal="centerContinuous"/>
      <protection locked="0"/>
    </xf>
    <xf numFmtId="0" fontId="31" fillId="0" borderId="55" xfId="0" applyFont="1" applyFill="1" applyBorder="1" applyAlignment="1" applyProtection="1">
      <alignment horizontal="center"/>
      <protection locked="0"/>
    </xf>
    <xf numFmtId="0" fontId="31" fillId="0" borderId="9" xfId="0" applyFont="1" applyFill="1" applyBorder="1" applyAlignment="1" applyProtection="1">
      <alignment/>
      <protection locked="0"/>
    </xf>
    <xf numFmtId="0" fontId="24" fillId="0" borderId="54" xfId="0" applyFont="1" applyFill="1" applyBorder="1" applyAlignment="1" applyProtection="1">
      <alignment/>
      <protection locked="0"/>
    </xf>
    <xf numFmtId="0" fontId="31" fillId="0" borderId="0" xfId="0" applyFont="1" applyFill="1" applyBorder="1" applyAlignment="1" applyProtection="1">
      <alignment horizontal="centerContinuous"/>
      <protection locked="0"/>
    </xf>
    <xf numFmtId="0" fontId="31" fillId="0" borderId="9" xfId="0" applyFont="1" applyFill="1" applyBorder="1" applyAlignment="1" applyProtection="1">
      <alignment horizontal="centerContinuous"/>
      <protection locked="0"/>
    </xf>
    <xf numFmtId="0" fontId="8" fillId="0" borderId="45" xfId="0" applyFont="1" applyFill="1" applyBorder="1" applyAlignment="1" applyProtection="1">
      <alignment/>
      <protection locked="0"/>
    </xf>
    <xf numFmtId="0" fontId="8" fillId="0" borderId="46" xfId="0" applyFont="1" applyFill="1" applyBorder="1" applyAlignment="1" applyProtection="1">
      <alignment/>
      <protection locked="0"/>
    </xf>
    <xf numFmtId="0" fontId="1" fillId="0" borderId="56" xfId="0" applyFont="1" applyFill="1" applyBorder="1" applyAlignment="1" applyProtection="1">
      <alignment horizontal="centerContinuous"/>
      <protection locked="0"/>
    </xf>
    <xf numFmtId="0" fontId="1" fillId="0" borderId="0" xfId="0" applyFont="1" applyFill="1" applyBorder="1" applyAlignment="1" applyProtection="1">
      <alignment horizontal="centerContinuous"/>
      <protection locked="0"/>
    </xf>
    <xf numFmtId="0" fontId="0" fillId="0" borderId="0" xfId="0" applyFill="1" applyAlignment="1" applyProtection="1">
      <alignment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0" fillId="0" borderId="1" xfId="0" applyFill="1" applyBorder="1" applyAlignment="1" applyProtection="1">
      <alignment/>
      <protection locked="0"/>
    </xf>
    <xf numFmtId="0" fontId="13" fillId="0" borderId="11" xfId="0" applyFont="1" applyFill="1" applyBorder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left"/>
      <protection/>
    </xf>
    <xf numFmtId="0" fontId="26" fillId="0" borderId="54" xfId="0" applyFont="1" applyFill="1" applyBorder="1" applyAlignment="1" applyProtection="1">
      <alignment horizontal="center" vertical="center"/>
      <protection locked="0"/>
    </xf>
    <xf numFmtId="0" fontId="0" fillId="2" borderId="10" xfId="0" applyFont="1" applyFill="1" applyBorder="1" applyAlignment="1" applyProtection="1" quotePrefix="1">
      <alignment horizontal="center"/>
      <protection locked="0"/>
    </xf>
    <xf numFmtId="0" fontId="1" fillId="3" borderId="57" xfId="0" applyFont="1" applyFill="1" applyBorder="1" applyAlignment="1" applyProtection="1">
      <alignment/>
      <protection locked="0"/>
    </xf>
    <xf numFmtId="0" fontId="6" fillId="2" borderId="8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/>
      <protection locked="0"/>
    </xf>
    <xf numFmtId="0" fontId="43" fillId="0" borderId="0" xfId="0" applyFont="1" applyFill="1" applyAlignment="1">
      <alignment/>
    </xf>
    <xf numFmtId="0" fontId="13" fillId="0" borderId="58" xfId="0" applyFont="1" applyFill="1" applyBorder="1" applyAlignment="1" applyProtection="1">
      <alignment/>
      <protection/>
    </xf>
    <xf numFmtId="0" fontId="26" fillId="0" borderId="24" xfId="0" applyFont="1" applyFill="1" applyBorder="1" applyAlignment="1" applyProtection="1">
      <alignment horizontal="center" vertical="center"/>
      <protection locked="0"/>
    </xf>
    <xf numFmtId="0" fontId="8" fillId="0" borderId="24" xfId="0" applyFont="1" applyFill="1" applyBorder="1" applyAlignment="1" applyProtection="1">
      <alignment/>
      <protection locked="0"/>
    </xf>
    <xf numFmtId="0" fontId="1" fillId="0" borderId="59" xfId="0" applyFont="1" applyFill="1" applyBorder="1" applyAlignment="1" applyProtection="1">
      <alignment/>
      <protection/>
    </xf>
    <xf numFmtId="0" fontId="1" fillId="0" borderId="60" xfId="0" applyFont="1" applyFill="1" applyBorder="1" applyAlignment="1" applyProtection="1">
      <alignment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6" fillId="0" borderId="22" xfId="0" applyNumberFormat="1" applyFont="1" applyFill="1" applyBorder="1" applyAlignment="1" applyProtection="1">
      <alignment/>
      <protection/>
    </xf>
    <xf numFmtId="2" fontId="6" fillId="0" borderId="0" xfId="0" applyNumberFormat="1" applyFont="1" applyFill="1" applyBorder="1" applyAlignment="1" applyProtection="1" quotePrefix="1">
      <alignment/>
      <protection/>
    </xf>
    <xf numFmtId="2" fontId="6" fillId="0" borderId="0" xfId="0" applyNumberFormat="1" applyFont="1" applyFill="1" applyAlignment="1" applyProtection="1">
      <alignment/>
      <protection/>
    </xf>
    <xf numFmtId="2" fontId="13" fillId="0" borderId="0" xfId="0" applyNumberFormat="1" applyFont="1" applyFill="1" applyAlignment="1" applyProtection="1">
      <alignment/>
      <protection/>
    </xf>
    <xf numFmtId="2" fontId="0" fillId="0" borderId="16" xfId="0" applyNumberFormat="1" applyFill="1" applyBorder="1" applyAlignment="1" applyProtection="1">
      <alignment/>
      <protection/>
    </xf>
    <xf numFmtId="2" fontId="13" fillId="0" borderId="16" xfId="0" applyNumberFormat="1" applyFont="1" applyFill="1" applyBorder="1" applyAlignment="1" applyProtection="1">
      <alignment/>
      <protection/>
    </xf>
    <xf numFmtId="2" fontId="0" fillId="0" borderId="0" xfId="0" applyNumberFormat="1" applyFill="1" applyAlignment="1" applyProtection="1">
      <alignment/>
      <protection/>
    </xf>
    <xf numFmtId="2" fontId="0" fillId="0" borderId="19" xfId="0" applyNumberFormat="1" applyFill="1" applyBorder="1" applyAlignment="1" applyProtection="1">
      <alignment/>
      <protection/>
    </xf>
    <xf numFmtId="2" fontId="0" fillId="0" borderId="0" xfId="0" applyNumberFormat="1" applyFill="1" applyBorder="1" applyAlignment="1" applyProtection="1">
      <alignment/>
      <protection/>
    </xf>
    <xf numFmtId="2" fontId="6" fillId="0" borderId="22" xfId="0" applyNumberFormat="1" applyFont="1" applyFill="1" applyBorder="1" applyAlignment="1" applyProtection="1" quotePrefix="1">
      <alignment/>
      <protection/>
    </xf>
    <xf numFmtId="0" fontId="0" fillId="2" borderId="8" xfId="0" applyFont="1" applyFill="1" applyBorder="1" applyAlignment="1" applyProtection="1" quotePrefix="1">
      <alignment horizontal="center"/>
      <protection locked="0"/>
    </xf>
    <xf numFmtId="3" fontId="8" fillId="2" borderId="61" xfId="0" applyNumberFormat="1" applyFont="1" applyFill="1" applyBorder="1" applyAlignment="1" applyProtection="1">
      <alignment/>
      <protection locked="0"/>
    </xf>
    <xf numFmtId="3" fontId="1" fillId="2" borderId="2" xfId="0" applyNumberFormat="1" applyFont="1" applyFill="1" applyBorder="1" applyAlignment="1" applyProtection="1">
      <alignment/>
      <protection locked="0"/>
    </xf>
    <xf numFmtId="3" fontId="1" fillId="2" borderId="18" xfId="0" applyNumberFormat="1" applyFont="1" applyFill="1" applyBorder="1" applyAlignment="1" applyProtection="1">
      <alignment/>
      <protection locked="0"/>
    </xf>
    <xf numFmtId="3" fontId="1" fillId="2" borderId="52" xfId="0" applyNumberFormat="1" applyFont="1" applyFill="1" applyBorder="1" applyAlignment="1" applyProtection="1">
      <alignment/>
      <protection locked="0"/>
    </xf>
    <xf numFmtId="3" fontId="1" fillId="3" borderId="2" xfId="0" applyNumberFormat="1" applyFont="1" applyFill="1" applyBorder="1" applyAlignment="1" applyProtection="1">
      <alignment/>
      <protection locked="0"/>
    </xf>
    <xf numFmtId="3" fontId="1" fillId="2" borderId="14" xfId="0" applyNumberFormat="1" applyFont="1" applyFill="1" applyBorder="1" applyAlignment="1" applyProtection="1">
      <alignment/>
      <protection locked="0"/>
    </xf>
    <xf numFmtId="0" fontId="1" fillId="3" borderId="55" xfId="0" applyFont="1" applyFill="1" applyBorder="1" applyAlignment="1" applyProtection="1">
      <alignment horizontal="left"/>
      <protection locked="0"/>
    </xf>
    <xf numFmtId="0" fontId="45" fillId="3" borderId="55" xfId="0" applyFont="1" applyFill="1" applyBorder="1" applyAlignment="1" applyProtection="1">
      <alignment horizontal="left"/>
      <protection locked="0"/>
    </xf>
    <xf numFmtId="3" fontId="8" fillId="2" borderId="62" xfId="0" applyNumberFormat="1" applyFont="1" applyFill="1" applyBorder="1" applyAlignment="1" applyProtection="1">
      <alignment/>
      <protection locked="0"/>
    </xf>
    <xf numFmtId="0" fontId="1" fillId="3" borderId="55" xfId="0" applyFont="1" applyFill="1" applyBorder="1" applyAlignment="1" applyProtection="1">
      <alignment horizontal="left" wrapText="1"/>
      <protection locked="0"/>
    </xf>
    <xf numFmtId="3" fontId="1" fillId="2" borderId="63" xfId="0" applyNumberFormat="1" applyFont="1" applyFill="1" applyBorder="1" applyAlignment="1" applyProtection="1">
      <alignment/>
      <protection locked="0"/>
    </xf>
    <xf numFmtId="3" fontId="1" fillId="2" borderId="64" xfId="0" applyNumberFormat="1" applyFont="1" applyFill="1" applyBorder="1" applyAlignment="1" applyProtection="1">
      <alignment/>
      <protection locked="0"/>
    </xf>
    <xf numFmtId="3" fontId="1" fillId="2" borderId="53" xfId="0" applyNumberFormat="1" applyFont="1" applyFill="1" applyBorder="1" applyAlignment="1" applyProtection="1">
      <alignment/>
      <protection locked="0"/>
    </xf>
    <xf numFmtId="3" fontId="1" fillId="3" borderId="63" xfId="0" applyNumberFormat="1" applyFont="1" applyFill="1" applyBorder="1" applyAlignment="1" applyProtection="1">
      <alignment/>
      <protection locked="0"/>
    </xf>
    <xf numFmtId="3" fontId="1" fillId="2" borderId="65" xfId="0" applyNumberFormat="1" applyFont="1" applyFill="1" applyBorder="1" applyAlignment="1" applyProtection="1">
      <alignment/>
      <protection locked="0"/>
    </xf>
    <xf numFmtId="3" fontId="1" fillId="3" borderId="18" xfId="0" applyNumberFormat="1" applyFont="1" applyFill="1" applyBorder="1" applyAlignment="1" applyProtection="1">
      <alignment/>
      <protection locked="0"/>
    </xf>
    <xf numFmtId="3" fontId="1" fillId="3" borderId="52" xfId="0" applyNumberFormat="1" applyFont="1" applyFill="1" applyBorder="1" applyAlignment="1" applyProtection="1">
      <alignment/>
      <protection locked="0"/>
    </xf>
    <xf numFmtId="3" fontId="0" fillId="2" borderId="66" xfId="0" applyNumberFormat="1" applyFont="1" applyFill="1" applyBorder="1" applyAlignment="1" applyProtection="1">
      <alignment/>
      <protection locked="0"/>
    </xf>
    <xf numFmtId="0" fontId="0" fillId="2" borderId="28" xfId="0" applyFont="1" applyFill="1" applyBorder="1" applyAlignment="1" applyProtection="1">
      <alignment/>
      <protection locked="0"/>
    </xf>
    <xf numFmtId="3" fontId="0" fillId="2" borderId="28" xfId="0" applyNumberFormat="1" applyFont="1" applyFill="1" applyBorder="1" applyAlignment="1" applyProtection="1">
      <alignment/>
      <protection locked="0"/>
    </xf>
    <xf numFmtId="0" fontId="0" fillId="2" borderId="2" xfId="0" applyFont="1" applyFill="1" applyBorder="1" applyAlignment="1" applyProtection="1">
      <alignment/>
      <protection locked="0"/>
    </xf>
    <xf numFmtId="3" fontId="0" fillId="2" borderId="2" xfId="0" applyNumberFormat="1" applyFont="1" applyFill="1" applyBorder="1" applyAlignment="1" applyProtection="1">
      <alignment/>
      <protection locked="0"/>
    </xf>
    <xf numFmtId="3" fontId="0" fillId="2" borderId="63" xfId="0" applyNumberFormat="1" applyFont="1" applyFill="1" applyBorder="1" applyAlignment="1" applyProtection="1">
      <alignment/>
      <protection locked="0"/>
    </xf>
    <xf numFmtId="0" fontId="0" fillId="0" borderId="18" xfId="0" applyFont="1" applyFill="1" applyBorder="1" applyAlignment="1" applyProtection="1">
      <alignment/>
      <protection/>
    </xf>
    <xf numFmtId="0" fontId="0" fillId="0" borderId="67" xfId="0" applyFont="1" applyFill="1" applyBorder="1" applyAlignment="1" applyProtection="1">
      <alignment/>
      <protection/>
    </xf>
    <xf numFmtId="0" fontId="0" fillId="0" borderId="30" xfId="0" applyFont="1" applyFill="1" applyBorder="1" applyAlignment="1" applyProtection="1">
      <alignment/>
      <protection/>
    </xf>
    <xf numFmtId="0" fontId="0" fillId="0" borderId="31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3" fontId="3" fillId="2" borderId="68" xfId="0" applyNumberFormat="1" applyFont="1" applyFill="1" applyBorder="1" applyAlignment="1" applyProtection="1">
      <alignment/>
      <protection locked="0"/>
    </xf>
    <xf numFmtId="3" fontId="3" fillId="2" borderId="66" xfId="0" applyNumberFormat="1" applyFont="1" applyFill="1" applyBorder="1" applyAlignment="1" applyProtection="1">
      <alignment/>
      <protection locked="0"/>
    </xf>
    <xf numFmtId="3" fontId="3" fillId="2" borderId="69" xfId="0" applyNumberFormat="1" applyFont="1" applyFill="1" applyBorder="1" applyAlignment="1" applyProtection="1">
      <alignment/>
      <protection locked="0"/>
    </xf>
    <xf numFmtId="3" fontId="3" fillId="2" borderId="70" xfId="0" applyNumberFormat="1" applyFont="1" applyFill="1" applyBorder="1" applyAlignment="1" applyProtection="1">
      <alignment/>
      <protection locked="0"/>
    </xf>
    <xf numFmtId="3" fontId="0" fillId="0" borderId="14" xfId="0" applyNumberFormat="1" applyFont="1" applyFill="1" applyBorder="1" applyAlignment="1" applyProtection="1">
      <alignment/>
      <protection/>
    </xf>
    <xf numFmtId="3" fontId="0" fillId="0" borderId="15" xfId="0" applyNumberFormat="1" applyFont="1" applyFill="1" applyBorder="1" applyAlignment="1" applyProtection="1">
      <alignment/>
      <protection/>
    </xf>
    <xf numFmtId="3" fontId="0" fillId="2" borderId="53" xfId="0" applyNumberFormat="1" applyFont="1" applyFill="1" applyBorder="1" applyAlignment="1" applyProtection="1">
      <alignment/>
      <protection locked="0"/>
    </xf>
    <xf numFmtId="0" fontId="0" fillId="0" borderId="71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15" fillId="2" borderId="2" xfId="0" applyFont="1" applyFill="1" applyBorder="1" applyAlignment="1" applyProtection="1">
      <alignment/>
      <protection locked="0"/>
    </xf>
    <xf numFmtId="3" fontId="15" fillId="2" borderId="2" xfId="0" applyNumberFormat="1" applyFont="1" applyFill="1" applyBorder="1" applyAlignment="1" applyProtection="1">
      <alignment/>
      <protection locked="0"/>
    </xf>
    <xf numFmtId="3" fontId="15" fillId="2" borderId="63" xfId="0" applyNumberFormat="1" applyFont="1" applyFill="1" applyBorder="1" applyAlignment="1" applyProtection="1">
      <alignment/>
      <protection locked="0"/>
    </xf>
    <xf numFmtId="0" fontId="0" fillId="0" borderId="72" xfId="0" applyFont="1" applyFill="1" applyBorder="1" applyAlignment="1" applyProtection="1">
      <alignment/>
      <protection/>
    </xf>
    <xf numFmtId="0" fontId="0" fillId="0" borderId="73" xfId="0" applyFont="1" applyFill="1" applyBorder="1" applyAlignment="1" applyProtection="1">
      <alignment/>
      <protection/>
    </xf>
    <xf numFmtId="0" fontId="3" fillId="2" borderId="68" xfId="0" applyFont="1" applyFill="1" applyBorder="1" applyAlignment="1" applyProtection="1">
      <alignment/>
      <protection locked="0"/>
    </xf>
    <xf numFmtId="3" fontId="0" fillId="2" borderId="74" xfId="0" applyNumberFormat="1" applyFont="1" applyFill="1" applyBorder="1" applyAlignment="1" applyProtection="1">
      <alignment/>
      <protection locked="0"/>
    </xf>
    <xf numFmtId="3" fontId="3" fillId="2" borderId="51" xfId="0" applyNumberFormat="1" applyFont="1" applyFill="1" applyBorder="1" applyAlignment="1" applyProtection="1">
      <alignment/>
      <protection locked="0"/>
    </xf>
    <xf numFmtId="3" fontId="0" fillId="0" borderId="10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/>
      <protection/>
    </xf>
    <xf numFmtId="3" fontId="0" fillId="0" borderId="9" xfId="0" applyNumberFormat="1" applyFont="1" applyFill="1" applyBorder="1" applyAlignment="1" applyProtection="1">
      <alignment/>
      <protection/>
    </xf>
    <xf numFmtId="3" fontId="0" fillId="4" borderId="18" xfId="0" applyNumberFormat="1" applyFont="1" applyFill="1" applyBorder="1" applyAlignment="1" applyProtection="1">
      <alignment/>
      <protection/>
    </xf>
    <xf numFmtId="3" fontId="0" fillId="4" borderId="2" xfId="0" applyNumberFormat="1" applyFont="1" applyFill="1" applyBorder="1" applyAlignment="1" applyProtection="1">
      <alignment/>
      <protection/>
    </xf>
    <xf numFmtId="3" fontId="0" fillId="2" borderId="18" xfId="0" applyNumberFormat="1" applyFont="1" applyFill="1" applyBorder="1" applyAlignment="1" applyProtection="1">
      <alignment/>
      <protection locked="0"/>
    </xf>
    <xf numFmtId="3" fontId="0" fillId="2" borderId="2" xfId="0" applyNumberFormat="1" applyFont="1" applyFill="1" applyBorder="1" applyAlignment="1" applyProtection="1">
      <alignment/>
      <protection locked="0"/>
    </xf>
    <xf numFmtId="3" fontId="0" fillId="0" borderId="52" xfId="0" applyNumberFormat="1" applyFont="1" applyFill="1" applyBorder="1" applyAlignment="1" applyProtection="1">
      <alignment/>
      <protection/>
    </xf>
    <xf numFmtId="3" fontId="0" fillId="0" borderId="5" xfId="0" applyNumberFormat="1" applyFont="1" applyFill="1" applyBorder="1" applyAlignment="1" applyProtection="1">
      <alignment/>
      <protection/>
    </xf>
    <xf numFmtId="3" fontId="0" fillId="0" borderId="6" xfId="0" applyNumberFormat="1" applyFont="1" applyFill="1" applyBorder="1" applyAlignment="1" applyProtection="1">
      <alignment/>
      <protection/>
    </xf>
    <xf numFmtId="3" fontId="0" fillId="2" borderId="14" xfId="0" applyNumberFormat="1" applyFont="1" applyFill="1" applyBorder="1" applyAlignment="1" applyProtection="1">
      <alignment/>
      <protection locked="0"/>
    </xf>
    <xf numFmtId="3" fontId="0" fillId="2" borderId="28" xfId="0" applyNumberFormat="1" applyFont="1" applyFill="1" applyBorder="1" applyAlignment="1" applyProtection="1">
      <alignment/>
      <protection locked="0"/>
    </xf>
    <xf numFmtId="3" fontId="0" fillId="0" borderId="18" xfId="0" applyNumberFormat="1" applyFont="1" applyFill="1" applyBorder="1" applyAlignment="1" applyProtection="1">
      <alignment/>
      <protection/>
    </xf>
    <xf numFmtId="3" fontId="0" fillId="0" borderId="25" xfId="0" applyNumberFormat="1" applyFont="1" applyFill="1" applyBorder="1" applyAlignment="1" applyProtection="1">
      <alignment/>
      <protection/>
    </xf>
    <xf numFmtId="3" fontId="0" fillId="2" borderId="52" xfId="0" applyNumberFormat="1" applyFont="1" applyFill="1" applyBorder="1" applyAlignment="1" applyProtection="1">
      <alignment/>
      <protection locked="0"/>
    </xf>
    <xf numFmtId="3" fontId="0" fillId="2" borderId="53" xfId="0" applyNumberFormat="1" applyFont="1" applyFill="1" applyBorder="1" applyAlignment="1" applyProtection="1">
      <alignment/>
      <protection locked="0"/>
    </xf>
    <xf numFmtId="3" fontId="0" fillId="0" borderId="75" xfId="0" applyNumberFormat="1" applyFont="1" applyFill="1" applyBorder="1" applyAlignment="1" applyProtection="1">
      <alignment/>
      <protection/>
    </xf>
    <xf numFmtId="3" fontId="0" fillId="0" borderId="14" xfId="0" applyNumberFormat="1" applyFont="1" applyFill="1" applyBorder="1" applyAlignment="1" applyProtection="1">
      <alignment/>
      <protection/>
    </xf>
    <xf numFmtId="3" fontId="0" fillId="0" borderId="15" xfId="0" applyNumberFormat="1" applyFont="1" applyFill="1" applyBorder="1" applyAlignment="1" applyProtection="1">
      <alignment/>
      <protection/>
    </xf>
    <xf numFmtId="3" fontId="0" fillId="0" borderId="32" xfId="0" applyNumberFormat="1" applyFont="1" applyFill="1" applyBorder="1" applyAlignment="1" applyProtection="1">
      <alignment/>
      <protection/>
    </xf>
    <xf numFmtId="3" fontId="3" fillId="2" borderId="61" xfId="0" applyNumberFormat="1" applyFont="1" applyFill="1" applyBorder="1" applyAlignment="1" applyProtection="1">
      <alignment/>
      <protection locked="0"/>
    </xf>
    <xf numFmtId="3" fontId="3" fillId="0" borderId="45" xfId="0" applyNumberFormat="1" applyFont="1" applyFill="1" applyBorder="1" applyAlignment="1" applyProtection="1">
      <alignment/>
      <protection/>
    </xf>
    <xf numFmtId="3" fontId="3" fillId="0" borderId="46" xfId="0" applyNumberFormat="1" applyFont="1" applyFill="1" applyBorder="1" applyAlignment="1" applyProtection="1">
      <alignment horizontal="center"/>
      <protection/>
    </xf>
    <xf numFmtId="3" fontId="3" fillId="0" borderId="46" xfId="0" applyNumberFormat="1" applyFont="1" applyFill="1" applyBorder="1" applyAlignment="1" applyProtection="1">
      <alignment/>
      <protection/>
    </xf>
    <xf numFmtId="0" fontId="3" fillId="2" borderId="51" xfId="0" applyFon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 horizontal="center"/>
      <protection/>
    </xf>
    <xf numFmtId="0" fontId="0" fillId="0" borderId="8" xfId="0" applyFont="1" applyFill="1" applyBorder="1" applyAlignment="1" applyProtection="1">
      <alignment horizontal="center"/>
      <protection/>
    </xf>
    <xf numFmtId="0" fontId="0" fillId="0" borderId="9" xfId="0" applyFont="1" applyFill="1" applyBorder="1" applyAlignment="1" applyProtection="1">
      <alignment/>
      <protection/>
    </xf>
    <xf numFmtId="0" fontId="0" fillId="4" borderId="18" xfId="0" applyFont="1" applyFill="1" applyBorder="1" applyAlignment="1" applyProtection="1">
      <alignment/>
      <protection/>
    </xf>
    <xf numFmtId="0" fontId="0" fillId="4" borderId="2" xfId="0" applyFont="1" applyFill="1" applyBorder="1" applyAlignment="1" applyProtection="1">
      <alignment/>
      <protection/>
    </xf>
    <xf numFmtId="0" fontId="0" fillId="2" borderId="18" xfId="0" applyFont="1" applyFill="1" applyBorder="1" applyAlignment="1" applyProtection="1">
      <alignment/>
      <protection locked="0"/>
    </xf>
    <xf numFmtId="0" fontId="0" fillId="0" borderId="52" xfId="0" applyFont="1" applyFill="1" applyBorder="1" applyAlignment="1" applyProtection="1">
      <alignment/>
      <protection/>
    </xf>
    <xf numFmtId="0" fontId="0" fillId="0" borderId="5" xfId="0" applyFont="1" applyFill="1" applyBorder="1" applyAlignment="1" applyProtection="1">
      <alignment/>
      <protection/>
    </xf>
    <xf numFmtId="0" fontId="0" fillId="0" borderId="6" xfId="0" applyFont="1" applyFill="1" applyBorder="1" applyAlignment="1" applyProtection="1">
      <alignment/>
      <protection/>
    </xf>
    <xf numFmtId="0" fontId="0" fillId="0" borderId="25" xfId="0" applyFont="1" applyFill="1" applyBorder="1" applyAlignment="1" applyProtection="1">
      <alignment/>
      <protection/>
    </xf>
    <xf numFmtId="0" fontId="0" fillId="0" borderId="75" xfId="0" applyFont="1" applyFill="1" applyBorder="1" applyAlignment="1" applyProtection="1">
      <alignment/>
      <protection/>
    </xf>
    <xf numFmtId="0" fontId="0" fillId="0" borderId="32" xfId="0" applyFont="1" applyFill="1" applyBorder="1" applyAlignment="1" applyProtection="1">
      <alignment/>
      <protection/>
    </xf>
    <xf numFmtId="0" fontId="3" fillId="0" borderId="45" xfId="0" applyFont="1" applyFill="1" applyBorder="1" applyAlignment="1" applyProtection="1">
      <alignment/>
      <protection/>
    </xf>
    <xf numFmtId="0" fontId="3" fillId="0" borderId="46" xfId="0" applyFont="1" applyFill="1" applyBorder="1" applyAlignment="1" applyProtection="1">
      <alignment horizontal="center"/>
      <protection/>
    </xf>
    <xf numFmtId="0" fontId="3" fillId="0" borderId="46" xfId="0" applyFont="1" applyFill="1" applyBorder="1" applyAlignment="1" applyProtection="1">
      <alignment/>
      <protection/>
    </xf>
    <xf numFmtId="3" fontId="0" fillId="0" borderId="10" xfId="0" applyNumberFormat="1" applyFont="1" applyFill="1" applyBorder="1" applyAlignment="1" applyProtection="1">
      <alignment/>
      <protection locked="0"/>
    </xf>
    <xf numFmtId="3" fontId="0" fillId="0" borderId="0" xfId="0" applyNumberFormat="1" applyFont="1" applyFill="1" applyBorder="1" applyAlignment="1" applyProtection="1">
      <alignment/>
      <protection locked="0"/>
    </xf>
    <xf numFmtId="3" fontId="0" fillId="0" borderId="9" xfId="0" applyNumberFormat="1" applyFont="1" applyFill="1" applyBorder="1" applyAlignment="1" applyProtection="1">
      <alignment/>
      <protection locked="0"/>
    </xf>
    <xf numFmtId="3" fontId="31" fillId="2" borderId="2" xfId="0" applyNumberFormat="1" applyFont="1" applyFill="1" applyBorder="1" applyAlignment="1" applyProtection="1">
      <alignment/>
      <protection locked="0"/>
    </xf>
    <xf numFmtId="3" fontId="0" fillId="2" borderId="68" xfId="0" applyNumberFormat="1" applyFont="1" applyFill="1" applyBorder="1" applyAlignment="1" applyProtection="1">
      <alignment/>
      <protection locked="0"/>
    </xf>
    <xf numFmtId="0" fontId="1" fillId="0" borderId="32" xfId="0" applyFont="1" applyFill="1" applyBorder="1" applyAlignment="1" applyProtection="1">
      <alignment/>
      <protection/>
    </xf>
    <xf numFmtId="181" fontId="1" fillId="2" borderId="2" xfId="0" applyNumberFormat="1" applyFont="1" applyFill="1" applyBorder="1" applyAlignment="1" applyProtection="1">
      <alignment/>
      <protection locked="0"/>
    </xf>
    <xf numFmtId="0" fontId="1" fillId="0" borderId="75" xfId="0" applyFont="1" applyFill="1" applyBorder="1" applyAlignment="1" applyProtection="1">
      <alignment/>
      <protection/>
    </xf>
    <xf numFmtId="0" fontId="1" fillId="0" borderId="13" xfId="0" applyFont="1" applyFill="1" applyBorder="1" applyAlignment="1" applyProtection="1">
      <alignment/>
      <protection locked="0"/>
    </xf>
    <xf numFmtId="0" fontId="8" fillId="2" borderId="61" xfId="0" applyFont="1" applyFill="1" applyBorder="1" applyAlignment="1" applyProtection="1">
      <alignment/>
      <protection locked="0"/>
    </xf>
    <xf numFmtId="0" fontId="1" fillId="0" borderId="76" xfId="0" applyFont="1" applyFill="1" applyBorder="1" applyAlignment="1" applyProtection="1">
      <alignment/>
      <protection/>
    </xf>
    <xf numFmtId="0" fontId="1" fillId="0" borderId="8" xfId="0" applyFont="1" applyFill="1" applyBorder="1" applyAlignment="1" applyProtection="1">
      <alignment/>
      <protection/>
    </xf>
    <xf numFmtId="0" fontId="1" fillId="0" borderId="28" xfId="0" applyFont="1" applyFill="1" applyBorder="1" applyAlignment="1" applyProtection="1">
      <alignment/>
      <protection/>
    </xf>
    <xf numFmtId="0" fontId="1" fillId="0" borderId="77" xfId="0" applyFont="1" applyFill="1" applyBorder="1" applyAlignment="1" applyProtection="1">
      <alignment/>
      <protection/>
    </xf>
    <xf numFmtId="0" fontId="1" fillId="3" borderId="78" xfId="0" applyFont="1" applyFill="1" applyBorder="1" applyAlignment="1" applyProtection="1">
      <alignment horizontal="centerContinuous"/>
      <protection locked="0"/>
    </xf>
    <xf numFmtId="3" fontId="1" fillId="2" borderId="28" xfId="0" applyNumberFormat="1" applyFont="1" applyFill="1" applyBorder="1" applyAlignment="1" applyProtection="1">
      <alignment/>
      <protection locked="0"/>
    </xf>
    <xf numFmtId="0" fontId="3" fillId="2" borderId="61" xfId="0" applyFont="1" applyFill="1" applyBorder="1" applyAlignment="1" applyProtection="1">
      <alignment/>
      <protection locked="0"/>
    </xf>
    <xf numFmtId="0" fontId="3" fillId="0" borderId="79" xfId="0" applyFont="1" applyFill="1" applyBorder="1" applyAlignment="1" applyProtection="1">
      <alignment/>
      <protection/>
    </xf>
    <xf numFmtId="0" fontId="3" fillId="0" borderId="80" xfId="0" applyFont="1" applyFill="1" applyBorder="1" applyAlignment="1" applyProtection="1">
      <alignment/>
      <protection/>
    </xf>
    <xf numFmtId="0" fontId="5" fillId="0" borderId="0" xfId="0" applyFont="1" applyFill="1" applyAlignment="1">
      <alignment horizontal="left" wrapText="1"/>
    </xf>
    <xf numFmtId="0" fontId="44" fillId="5" borderId="0" xfId="0" applyFont="1" applyFill="1" applyAlignment="1">
      <alignment horizontal="center"/>
    </xf>
    <xf numFmtId="0" fontId="3" fillId="5" borderId="0" xfId="0" applyFont="1" applyFill="1" applyAlignment="1">
      <alignment/>
    </xf>
    <xf numFmtId="0" fontId="37" fillId="5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52" xfId="0" applyFont="1" applyFill="1" applyBorder="1" applyAlignment="1" applyProtection="1">
      <alignment horizontal="center"/>
      <protection/>
    </xf>
    <xf numFmtId="0" fontId="0" fillId="0" borderId="5" xfId="0" applyFont="1" applyFill="1" applyBorder="1" applyAlignment="1" applyProtection="1">
      <alignment horizontal="center"/>
      <protection/>
    </xf>
    <xf numFmtId="0" fontId="0" fillId="0" borderId="6" xfId="0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externalLink" Target="externalLinks/externalLink6.xml" /><Relationship Id="rId21" Type="http://schemas.openxmlformats.org/officeDocument/2006/relationships/externalLink" Target="externalLinks/externalLink7.xml" /><Relationship Id="rId22" Type="http://schemas.openxmlformats.org/officeDocument/2006/relationships/externalLink" Target="externalLinks/externalLink8.xml" /><Relationship Id="rId23" Type="http://schemas.openxmlformats.org/officeDocument/2006/relationships/externalLink" Target="externalLinks/externalLink9.xml" /><Relationship Id="rId24" Type="http://schemas.openxmlformats.org/officeDocument/2006/relationships/externalLink" Target="externalLinks/externalLink10.xml" /><Relationship Id="rId25" Type="http://schemas.openxmlformats.org/officeDocument/2006/relationships/externalLink" Target="externalLinks/externalLink11.xml" /><Relationship Id="rId26" Type="http://schemas.openxmlformats.org/officeDocument/2006/relationships/externalLink" Target="externalLinks/externalLink12.xml" /><Relationship Id="rId27" Type="http://schemas.openxmlformats.org/officeDocument/2006/relationships/externalLink" Target="externalLinks/externalLink13.xml" /><Relationship Id="rId28" Type="http://schemas.openxmlformats.org/officeDocument/2006/relationships/externalLink" Target="externalLinks/externalLink14.xml" /><Relationship Id="rId29" Type="http://schemas.openxmlformats.org/officeDocument/2006/relationships/externalLink" Target="externalLinks/externalLink15.xml" /><Relationship Id="rId30" Type="http://schemas.openxmlformats.org/officeDocument/2006/relationships/externalLink" Target="externalLinks/externalLink16.xml" /><Relationship Id="rId31" Type="http://schemas.openxmlformats.org/officeDocument/2006/relationships/externalLink" Target="externalLinks/externalLink17.xml" /><Relationship Id="rId32" Type="http://schemas.openxmlformats.org/officeDocument/2006/relationships/externalLink" Target="externalLinks/externalLink18.xml" /><Relationship Id="rId33" Type="http://schemas.openxmlformats.org/officeDocument/2006/relationships/externalLink" Target="externalLinks/externalLink19.xml" /><Relationship Id="rId34" Type="http://schemas.openxmlformats.org/officeDocument/2006/relationships/externalLink" Target="externalLinks/externalLink20.xml" /><Relationship Id="rId35" Type="http://schemas.openxmlformats.org/officeDocument/2006/relationships/externalLink" Target="externalLinks/externalLink21.xml" /><Relationship Id="rId36" Type="http://schemas.openxmlformats.org/officeDocument/2006/relationships/externalLink" Target="externalLinks/externalLink22.xml" /><Relationship Id="rId37" Type="http://schemas.openxmlformats.org/officeDocument/2006/relationships/externalLink" Target="externalLinks/externalLink23.xml" /><Relationship Id="rId38" Type="http://schemas.openxmlformats.org/officeDocument/2006/relationships/externalLink" Target="externalLinks/externalLink24.xml" /><Relationship Id="rId39" Type="http://schemas.openxmlformats.org/officeDocument/2006/relationships/externalLink" Target="externalLinks/externalLink25.xml" /><Relationship Id="rId40" Type="http://schemas.openxmlformats.org/officeDocument/2006/relationships/externalLink" Target="externalLinks/externalLink26.xml" /><Relationship Id="rId4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31</xdr:row>
      <xdr:rowOff>152400</xdr:rowOff>
    </xdr:from>
    <xdr:to>
      <xdr:col>12</xdr:col>
      <xdr:colOff>0</xdr:colOff>
      <xdr:row>33</xdr:row>
      <xdr:rowOff>171450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838325" y="11430000"/>
          <a:ext cx="15411450" cy="41910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Please mention data sources and whether the data supplied are publicly available.</a:t>
          </a: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 fLocksWithSheet="0"/>
  </xdr:twoCellAnchor>
  <xdr:oneCellAnchor>
    <xdr:from>
      <xdr:col>2</xdr:col>
      <xdr:colOff>4505325</xdr:colOff>
      <xdr:row>10</xdr:row>
      <xdr:rowOff>0</xdr:rowOff>
    </xdr:from>
    <xdr:ext cx="133350" cy="314325"/>
    <xdr:sp>
      <xdr:nvSpPr>
        <xdr:cNvPr id="2" name="TextBox 7"/>
        <xdr:cNvSpPr txBox="1">
          <a:spLocks noChangeArrowheads="1"/>
        </xdr:cNvSpPr>
      </xdr:nvSpPr>
      <xdr:spPr>
        <a:xfrm>
          <a:off x="5667375" y="4286250"/>
          <a:ext cx="1333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16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22583775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16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22774275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16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514475" y="0"/>
          <a:ext cx="2059305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106680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16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20469225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16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2097405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16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21078825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16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22431375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619125</xdr:colOff>
      <xdr:row>0</xdr:row>
      <xdr:rowOff>0</xdr:rowOff>
    </xdr:from>
    <xdr:to>
      <xdr:col>15</xdr:col>
      <xdr:colOff>28575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942975" y="0"/>
          <a:ext cx="22774275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16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22488525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ormanyzat\1998\Dokumentumok\Sz&#225;ml&#225;k_sorozata98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Kormanyzat\2002\KPbe02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Kormanyzat\2003\KPbe03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Kormanyzat\2000\Dokumentumok\Kpki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Kormanyzat\1996\ONKbe96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Kormanyzat\1997\ONKbe97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Kormanyzat\1998\Dokumentumok\ONKbe98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Kormanyzat\1999\ONKbe99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Kormanyzat\2000\Dokumentumok\ONKbe00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Kormanyzat\2001\ONkbe1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Kormanyzat\2002\ONKbe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Kormanyzat\2001\Kpki01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\Kormanyzat\2003\ONkbe3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\Kormanyzat\2001\Tbbe1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\Kormanyzat\2002\Tbbe02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\Kormanyzat\2003\Tbbe03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\Kormanyzat\2004\Sz&#225;ml&#225;k_sorozata04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\Kormanyzat\2004\KPki04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\Kormanyzat\2004\Tbbe0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Kormanyzat\2002\KPki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Kormanyzat\1996\Kpbe9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Kormanyzat\1997\Kpbe97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Kormanyzat\1998\Dokumentumok\Kpbe98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Kormanyzat\1999\Kpbe9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Kormanyzat\2000\Dokumentumok\Kpbe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Kormanyzat\2001\Kpbe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rmányzat szektor"/>
      <sheetName val="Központi kormányzat"/>
      <sheetName val="Korm konszolidálatlan"/>
      <sheetName val="Közp konszolidálatlan"/>
      <sheetName val="nem konsz korm"/>
      <sheetName val="nem konsz közp"/>
      <sheetName val="korm eredmény"/>
      <sheetName val="közp eredmény"/>
      <sheetName val="korm egyéb"/>
      <sheetName val="közp egyéb"/>
      <sheetName val="cash korm"/>
      <sheetName val="cash közp"/>
      <sheetName val="Számlák_sorozata9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.1"/>
      <sheetName val="D.211"/>
      <sheetName val="D.212"/>
      <sheetName val="D.214"/>
      <sheetName val="D.29"/>
      <sheetName val="D.41"/>
      <sheetName val="D.421"/>
      <sheetName val="D.45"/>
      <sheetName val="D.51"/>
      <sheetName val="D.59"/>
      <sheetName val="D.612 "/>
      <sheetName val="D.72"/>
      <sheetName val="D.73"/>
      <sheetName val="D.74"/>
      <sheetName val="D.75"/>
      <sheetName val="D.91"/>
      <sheetName val="D.92"/>
      <sheetName val="D.99"/>
      <sheetName val="P.51"/>
      <sheetName val="P.52"/>
      <sheetName val="K.2"/>
      <sheetName val="F.4"/>
      <sheetName val="F.5"/>
      <sheetName val="Számla"/>
      <sheetName val="output"/>
      <sheetName val="Adók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P.1"/>
      <sheetName val="D.211"/>
      <sheetName val="D.212"/>
      <sheetName val="D.214"/>
      <sheetName val="D.29"/>
      <sheetName val="D.41"/>
      <sheetName val="D.421"/>
      <sheetName val="D.45"/>
      <sheetName val="D.51"/>
      <sheetName val="D.59"/>
      <sheetName val="D.612 "/>
      <sheetName val="D.72"/>
      <sheetName val="D.73"/>
      <sheetName val="D.74"/>
      <sheetName val="D.75"/>
      <sheetName val="D.91"/>
      <sheetName val="D.92"/>
      <sheetName val="D.99"/>
      <sheetName val="P.51"/>
      <sheetName val="P.52"/>
      <sheetName val="K.2"/>
      <sheetName val="F.4"/>
      <sheetName val="F.5"/>
      <sheetName val="Számla"/>
      <sheetName val="output"/>
      <sheetName val="Adók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P.2"/>
      <sheetName val="D.11"/>
      <sheetName val="D.12"/>
      <sheetName val="D.312"/>
      <sheetName val="D.319"/>
      <sheetName val="D.391"/>
      <sheetName val="D.392"/>
      <sheetName val="D.394"/>
      <sheetName val="D.41"/>
      <sheetName val="D.62"/>
      <sheetName val="D.63"/>
      <sheetName val="D.71"/>
      <sheetName val="D.73"/>
      <sheetName val="D.74"/>
      <sheetName val="D.75"/>
      <sheetName val="D.92"/>
      <sheetName val="D.99"/>
      <sheetName val="P.32"/>
      <sheetName val="P.51"/>
      <sheetName val="P.52"/>
      <sheetName val="K.1"/>
      <sheetName val="K.2"/>
      <sheetName val="F.2"/>
      <sheetName val="F.4"/>
      <sheetName val="F.5"/>
      <sheetName val="F.7"/>
      <sheetName val="output"/>
      <sheetName val="D.41 (2)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P.1"/>
      <sheetName val="D.214"/>
      <sheetName val="D.29"/>
      <sheetName val="D.41"/>
      <sheetName val="D.42"/>
      <sheetName val="D.45"/>
      <sheetName val="D.51"/>
      <sheetName val="D.59"/>
      <sheetName val="D.612 "/>
      <sheetName val="D.73"/>
      <sheetName val="D.74"/>
      <sheetName val="D.75"/>
      <sheetName val="D.91"/>
      <sheetName val="D.92"/>
      <sheetName val="D.99"/>
      <sheetName val="P.51"/>
      <sheetName val="K.2"/>
      <sheetName val="F.4"/>
      <sheetName val="F.5"/>
      <sheetName val="F.3"/>
      <sheetName val="output"/>
      <sheetName val="Adók"/>
      <sheetName val="Számla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P.1"/>
      <sheetName val="D.214"/>
      <sheetName val="D.29"/>
      <sheetName val="D.41"/>
      <sheetName val="D.42"/>
      <sheetName val="D.45"/>
      <sheetName val="D.51"/>
      <sheetName val="D.59"/>
      <sheetName val="D.612 "/>
      <sheetName val="D.73"/>
      <sheetName val="D.74"/>
      <sheetName val="D.75"/>
      <sheetName val="D.91"/>
      <sheetName val="D.92"/>
      <sheetName val="D.99"/>
      <sheetName val="P.51"/>
      <sheetName val="K.2"/>
      <sheetName val="F.3"/>
      <sheetName val="F.4"/>
      <sheetName val="F.5"/>
      <sheetName val="output"/>
      <sheetName val="Adók"/>
      <sheetName val="Számla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P.1"/>
      <sheetName val="D.214"/>
      <sheetName val="D.29"/>
      <sheetName val="D.41"/>
      <sheetName val="D.42"/>
      <sheetName val="D.45"/>
      <sheetName val="D.51"/>
      <sheetName val="D.59"/>
      <sheetName val="D.612 "/>
      <sheetName val="D.73"/>
      <sheetName val="D.74"/>
      <sheetName val="D.75"/>
      <sheetName val="D.91"/>
      <sheetName val="D.92"/>
      <sheetName val="D.99"/>
      <sheetName val="P.51"/>
      <sheetName val="K.2"/>
      <sheetName val="F.3"/>
      <sheetName val="F.4"/>
      <sheetName val="F.5"/>
      <sheetName val="output"/>
      <sheetName val="Adók"/>
      <sheetName val="Számla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P.1"/>
      <sheetName val="D.214"/>
      <sheetName val="D.29"/>
      <sheetName val="D.41"/>
      <sheetName val="D.42"/>
      <sheetName val="D.45"/>
      <sheetName val="D.51"/>
      <sheetName val="D.59"/>
      <sheetName val="D.612 "/>
      <sheetName val="D.73"/>
      <sheetName val="D.74"/>
      <sheetName val="D.75"/>
      <sheetName val="D.91"/>
      <sheetName val="D.92"/>
      <sheetName val="D.99"/>
      <sheetName val="P.51"/>
      <sheetName val="K.2"/>
      <sheetName val="F.3"/>
      <sheetName val="F.4"/>
      <sheetName val="F.5"/>
      <sheetName val="output"/>
      <sheetName val="Adók"/>
      <sheetName val="Számla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P.1"/>
      <sheetName val="D.214"/>
      <sheetName val="D.29"/>
      <sheetName val="D.41"/>
      <sheetName val="D.42"/>
      <sheetName val="D.45"/>
      <sheetName val="D.51"/>
      <sheetName val="D.59"/>
      <sheetName val="D.612 "/>
      <sheetName val="D.72"/>
      <sheetName val="D.73"/>
      <sheetName val="D.74"/>
      <sheetName val="D.75"/>
      <sheetName val="D.91"/>
      <sheetName val="D.92"/>
      <sheetName val="D.99"/>
      <sheetName val="P.51"/>
      <sheetName val="K.2"/>
      <sheetName val="F.3"/>
      <sheetName val="F.4"/>
      <sheetName val="F.5"/>
      <sheetName val="output"/>
      <sheetName val="Adók"/>
      <sheetName val="Számla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P.1"/>
      <sheetName val="D.214"/>
      <sheetName val="D.29"/>
      <sheetName val="D.41"/>
      <sheetName val="D.42"/>
      <sheetName val="D.45"/>
      <sheetName val="D.51"/>
      <sheetName val="D.59 "/>
      <sheetName val="D.612"/>
      <sheetName val="D.72"/>
      <sheetName val="D.73"/>
      <sheetName val="D.74"/>
      <sheetName val="D.75"/>
      <sheetName val="D.91"/>
      <sheetName val="D.92"/>
      <sheetName val="D.99"/>
      <sheetName val="P.51"/>
      <sheetName val="K.2"/>
      <sheetName val="F.3"/>
      <sheetName val="F.4"/>
      <sheetName val="F.5"/>
      <sheetName val="Számla"/>
      <sheetName val="output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P.1"/>
      <sheetName val="D.214"/>
      <sheetName val="D.29"/>
      <sheetName val="D.41"/>
      <sheetName val="D.42"/>
      <sheetName val="D.45"/>
      <sheetName val="D.51"/>
      <sheetName val="D.59"/>
      <sheetName val="D.612 "/>
      <sheetName val="D.72"/>
      <sheetName val="D.73"/>
      <sheetName val="D.74"/>
      <sheetName val="D.75"/>
      <sheetName val="D.91"/>
      <sheetName val="D.92"/>
      <sheetName val="D.99"/>
      <sheetName val="P.51"/>
      <sheetName val="K.2"/>
      <sheetName val="F.3"/>
      <sheetName val="F.4"/>
      <sheetName val="F.5"/>
      <sheetName val="output"/>
      <sheetName val="Adók"/>
      <sheetName val="Számla"/>
      <sheetName val="ONKbe0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.2"/>
      <sheetName val="D.11"/>
      <sheetName val="D.12"/>
      <sheetName val="D.312"/>
      <sheetName val="D.319"/>
      <sheetName val="D.392"/>
      <sheetName val="D.394"/>
      <sheetName val="D.41"/>
      <sheetName val="D.62"/>
      <sheetName val="D.63"/>
      <sheetName val="D.71"/>
      <sheetName val="D.73"/>
      <sheetName val="D.74"/>
      <sheetName val="D.75"/>
      <sheetName val="D.92"/>
      <sheetName val="D.99"/>
      <sheetName val="P.32"/>
      <sheetName val="P.51"/>
      <sheetName val="P.52"/>
      <sheetName val="K.1"/>
      <sheetName val="K.2"/>
      <sheetName val="F2"/>
      <sheetName val="F.4"/>
      <sheetName val="F.5"/>
      <sheetName val="F.7"/>
      <sheetName val="output"/>
      <sheetName val="Kpki01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P.1"/>
      <sheetName val="D.214"/>
      <sheetName val="D.29"/>
      <sheetName val="D.41"/>
      <sheetName val="D.42"/>
      <sheetName val="D.45"/>
      <sheetName val="D.51"/>
      <sheetName val="D.59"/>
      <sheetName val="D.612"/>
      <sheetName val="D.72"/>
      <sheetName val="D.73"/>
      <sheetName val="D.74"/>
      <sheetName val="D.75"/>
      <sheetName val="D.91"/>
      <sheetName val="D.92"/>
      <sheetName val="D.99"/>
      <sheetName val="P.51"/>
      <sheetName val="K.2"/>
      <sheetName val="F.3"/>
      <sheetName val="F.4"/>
      <sheetName val="F.5"/>
      <sheetName val="Számla"/>
      <sheetName val="output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P.1"/>
      <sheetName val=" D.41"/>
      <sheetName val="D.611"/>
      <sheetName val="D.612"/>
      <sheetName val="D.73"/>
      <sheetName val="D.75"/>
      <sheetName val="D.92"/>
      <sheetName val="D.99"/>
      <sheetName val="P.51"/>
      <sheetName val="F.4"/>
      <sheetName val="Munka1"/>
      <sheetName val="Adók"/>
      <sheetName val="Számla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P.1"/>
      <sheetName val=" D.41"/>
      <sheetName val="D.611"/>
      <sheetName val="D.612 "/>
      <sheetName val="D.73"/>
      <sheetName val="D.75"/>
      <sheetName val="D.92"/>
      <sheetName val="D.99"/>
      <sheetName val="P.51"/>
      <sheetName val="K.2"/>
      <sheetName val="F.4"/>
      <sheetName val="munka"/>
      <sheetName val="Számla"/>
      <sheetName val="TBadók"/>
      <sheetName val="Tbbe02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P.1"/>
      <sheetName val=" D.41"/>
      <sheetName val="D.421"/>
      <sheetName val="D.611"/>
      <sheetName val="D.612 "/>
      <sheetName val="D.73"/>
      <sheetName val="D.75"/>
      <sheetName val="D.92"/>
      <sheetName val="D.99"/>
      <sheetName val="P.51"/>
      <sheetName val="K.2"/>
      <sheetName val="F.4"/>
      <sheetName val="F.5"/>
      <sheetName val="munka"/>
      <sheetName val="Számla"/>
      <sheetName val="TBadók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Kormányzat szektor"/>
      <sheetName val="Központi kormányzat"/>
      <sheetName val="Korm konszolidálatlan"/>
      <sheetName val="Közp konszolidálatlan"/>
      <sheetName val="nem konsz korm"/>
      <sheetName val="nem konsz közp"/>
      <sheetName val="korm eredmény"/>
      <sheetName val="közp eredmény"/>
      <sheetName val="korm egyensúly"/>
      <sheetName val="közp egyensúly"/>
      <sheetName val="korm egyéb"/>
      <sheetName val="közp egyéb"/>
      <sheetName val="korm pénzforg"/>
      <sheetName val="közp pénzforg"/>
      <sheetName val="SUM nem hivatk korm"/>
      <sheetName val="SUM nem hivatk közp"/>
      <sheetName val="formátum korm"/>
      <sheetName val="formátum közp"/>
      <sheetName val="Számlák_sorozata04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P.2"/>
      <sheetName val="D.11"/>
      <sheetName val="D.12"/>
      <sheetName val="D.312"/>
      <sheetName val="D.319"/>
      <sheetName val="D.391"/>
      <sheetName val="D.392"/>
      <sheetName val="D.394"/>
      <sheetName val="D.41"/>
      <sheetName val="D.62"/>
      <sheetName val="D.63"/>
      <sheetName val="D.71"/>
      <sheetName val="D.73"/>
      <sheetName val="D.74"/>
      <sheetName val="D.75"/>
      <sheetName val="D.92"/>
      <sheetName val="D.99"/>
      <sheetName val="P.32"/>
      <sheetName val="P.51"/>
      <sheetName val="P.52"/>
      <sheetName val="K.1"/>
      <sheetName val="K.2"/>
      <sheetName val="F2"/>
      <sheetName val="F.4"/>
      <sheetName val="F.5"/>
      <sheetName val="F.7"/>
      <sheetName val="output"/>
      <sheetName val="D.4102"/>
      <sheetName val="KPki04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P.1"/>
      <sheetName val=" D.41"/>
      <sheetName val="D.421"/>
      <sheetName val="D.611"/>
      <sheetName val="D.612 "/>
      <sheetName val="D.73"/>
      <sheetName val="D.75"/>
      <sheetName val="D.92"/>
      <sheetName val="D.99"/>
      <sheetName val="P.51"/>
      <sheetName val="K.2"/>
      <sheetName val="F.4"/>
      <sheetName val="F.5"/>
      <sheetName val="munka"/>
      <sheetName val="Számla"/>
      <sheetName val="Szilárd munkalapja"/>
      <sheetName val="TBadók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.2"/>
      <sheetName val="D.11"/>
      <sheetName val="D.12"/>
      <sheetName val="D.312"/>
      <sheetName val="D.319"/>
      <sheetName val="D.392"/>
      <sheetName val="D.394"/>
      <sheetName val="D.41"/>
      <sheetName val="D.62"/>
      <sheetName val="D.63"/>
      <sheetName val="D.71"/>
      <sheetName val="D.73"/>
      <sheetName val="D.74"/>
      <sheetName val="D.75"/>
      <sheetName val="D.92"/>
      <sheetName val="D.99"/>
      <sheetName val="P.32"/>
      <sheetName val="P.51"/>
      <sheetName val="P.52"/>
      <sheetName val="K.1"/>
      <sheetName val="K.2"/>
      <sheetName val="F2"/>
      <sheetName val="F.4"/>
      <sheetName val="F.5"/>
      <sheetName val="F.7"/>
      <sheetName val="output"/>
      <sheetName val="D.4102"/>
      <sheetName val="KPki0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.1"/>
      <sheetName val="D.211"/>
      <sheetName val="D.212"/>
      <sheetName val="D.214"/>
      <sheetName val="D.29"/>
      <sheetName val="D.41"/>
      <sheetName val="D.421"/>
      <sheetName val="D.45"/>
      <sheetName val="D.51"/>
      <sheetName val="D.59"/>
      <sheetName val="D.612 "/>
      <sheetName val="D.73"/>
      <sheetName val="D.74"/>
      <sheetName val="D.75"/>
      <sheetName val="D.91"/>
      <sheetName val="D.92"/>
      <sheetName val="P.51"/>
      <sheetName val="P.52"/>
      <sheetName val="K.2"/>
      <sheetName val="F.3"/>
      <sheetName val="F.4"/>
      <sheetName val="F.5"/>
      <sheetName val="output"/>
      <sheetName val="Számla"/>
      <sheetName val="Adók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.1"/>
      <sheetName val="D.211"/>
      <sheetName val="D.212"/>
      <sheetName val="D.214"/>
      <sheetName val="D.29"/>
      <sheetName val="D.41"/>
      <sheetName val="D.421"/>
      <sheetName val="D.45"/>
      <sheetName val="D.51"/>
      <sheetName val="D.59"/>
      <sheetName val="D.612 "/>
      <sheetName val="D.73"/>
      <sheetName val="D.74"/>
      <sheetName val="D.75"/>
      <sheetName val="D.91"/>
      <sheetName val="D.92"/>
      <sheetName val="P.51"/>
      <sheetName val="P.52"/>
      <sheetName val="K.2"/>
      <sheetName val="F.3"/>
      <sheetName val="F.4"/>
      <sheetName val="F.5"/>
      <sheetName val="output"/>
      <sheetName val="Számla"/>
      <sheetName val="Adók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.1"/>
      <sheetName val="D.211"/>
      <sheetName val="D.212"/>
      <sheetName val="D.214"/>
      <sheetName val="D.29"/>
      <sheetName val="D.41"/>
      <sheetName val="D.421"/>
      <sheetName val="D.45"/>
      <sheetName val="D.51"/>
      <sheetName val="D.59"/>
      <sheetName val="D.612 "/>
      <sheetName val="D.73"/>
      <sheetName val="D.74"/>
      <sheetName val="D.75"/>
      <sheetName val="D.91"/>
      <sheetName val="D.92"/>
      <sheetName val="P.51"/>
      <sheetName val="P.52"/>
      <sheetName val="K.2"/>
      <sheetName val="F.3"/>
      <sheetName val="F.4"/>
      <sheetName val="F.5"/>
      <sheetName val="output"/>
      <sheetName val="Számla"/>
      <sheetName val="Adók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.1"/>
      <sheetName val="D.211"/>
      <sheetName val="D.212"/>
      <sheetName val="D.214"/>
      <sheetName val="D.29"/>
      <sheetName val="D.41"/>
      <sheetName val="D.421"/>
      <sheetName val="D.45"/>
      <sheetName val="D.51"/>
      <sheetName val="D.59"/>
      <sheetName val="D.612 "/>
      <sheetName val="D.73"/>
      <sheetName val="D.74"/>
      <sheetName val="D.75"/>
      <sheetName val="D.91"/>
      <sheetName val="D.92"/>
      <sheetName val="P.51"/>
      <sheetName val="P.52"/>
      <sheetName val="K.2"/>
      <sheetName val="F.4"/>
      <sheetName val="F.5"/>
      <sheetName val="output"/>
      <sheetName val="Számla"/>
      <sheetName val="Adók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.1"/>
      <sheetName val="D.211"/>
      <sheetName val="D.212"/>
      <sheetName val="D.214"/>
      <sheetName val="D.29"/>
      <sheetName val="D.41"/>
      <sheetName val="D.421"/>
      <sheetName val="D.45"/>
      <sheetName val="D.51"/>
      <sheetName val="D.59"/>
      <sheetName val="D.612 "/>
      <sheetName val="D.72"/>
      <sheetName val="D.73"/>
      <sheetName val="D.74"/>
      <sheetName val="D.75"/>
      <sheetName val="D.91"/>
      <sheetName val="D.92"/>
      <sheetName val="D.99"/>
      <sheetName val="P.51"/>
      <sheetName val="P.52"/>
      <sheetName val="K.2"/>
      <sheetName val="F.4"/>
      <sheetName val="F.5"/>
      <sheetName val="output"/>
      <sheetName val="Számla"/>
      <sheetName val="Adók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.1"/>
      <sheetName val="D.211"/>
      <sheetName val="D.212"/>
      <sheetName val="D.214"/>
      <sheetName val="D.29"/>
      <sheetName val="D.41"/>
      <sheetName val="D.421"/>
      <sheetName val="D.45"/>
      <sheetName val="D.51"/>
      <sheetName val="D.59"/>
      <sheetName val="D.612 "/>
      <sheetName val="D.72"/>
      <sheetName val="D.73"/>
      <sheetName val="D.74"/>
      <sheetName val="D.75"/>
      <sheetName val="D.91"/>
      <sheetName val="D.92"/>
      <sheetName val="D.99"/>
      <sheetName val="P.51"/>
      <sheetName val="P.52"/>
      <sheetName val="K.2"/>
      <sheetName val="F.4"/>
      <sheetName val="F.5"/>
      <sheetName val="Számla"/>
      <sheetName val="output"/>
      <sheetName val="Adó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 transitionEvaluation="1">
    <pageSetUpPr fitToPage="1"/>
  </sheetPr>
  <dimension ref="A1:P41"/>
  <sheetViews>
    <sheetView showGridLines="0" tabSelected="1" defaultGridColor="0" zoomScale="45" zoomScaleNormal="45" colorId="22" workbookViewId="0" topLeftCell="A1">
      <selection activeCell="A1" sqref="A1"/>
    </sheetView>
  </sheetViews>
  <sheetFormatPr defaultColWidth="9.77734375" defaultRowHeight="15"/>
  <cols>
    <col min="1" max="1" width="9.77734375" style="1" customWidth="1"/>
    <col min="2" max="2" width="3.77734375" style="1" customWidth="1"/>
    <col min="3" max="3" width="54.10546875" style="1" customWidth="1"/>
    <col min="4" max="4" width="10.99609375" style="1" customWidth="1"/>
    <col min="5" max="6" width="10.77734375" style="1" customWidth="1"/>
    <col min="7" max="8" width="10.6640625" style="1" customWidth="1"/>
    <col min="9" max="9" width="13.4453125" style="1" customWidth="1"/>
    <col min="10" max="10" width="59.88671875" style="1" customWidth="1"/>
    <col min="11" max="11" width="5.3359375" style="1" customWidth="1"/>
    <col min="12" max="12" width="0.9921875" style="1" customWidth="1"/>
    <col min="13" max="13" width="0.55078125" style="1" customWidth="1"/>
    <col min="14" max="14" width="9.77734375" style="1" customWidth="1"/>
    <col min="15" max="15" width="40.77734375" style="1" customWidth="1"/>
    <col min="16" max="16384" width="9.77734375" style="1" customWidth="1"/>
  </cols>
  <sheetData>
    <row r="1" spans="3:12" ht="33.75"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3:14" ht="31.5" customHeight="1">
      <c r="C2" s="18"/>
      <c r="D2" s="18"/>
      <c r="E2" s="18"/>
      <c r="F2" s="18"/>
      <c r="G2" s="18"/>
      <c r="H2" s="18"/>
      <c r="I2" s="18"/>
      <c r="J2" s="18"/>
      <c r="K2" s="18"/>
      <c r="L2" s="18"/>
      <c r="N2" s="17"/>
    </row>
    <row r="3" spans="2:12" ht="41.25">
      <c r="B3" s="3"/>
      <c r="C3" s="4" t="s">
        <v>0</v>
      </c>
      <c r="D3" s="4"/>
      <c r="E3" s="5"/>
      <c r="F3" s="5"/>
      <c r="G3" s="6"/>
      <c r="H3" s="6"/>
      <c r="I3" s="6"/>
      <c r="J3" s="6"/>
      <c r="K3" s="6"/>
      <c r="L3" s="6"/>
    </row>
    <row r="4" spans="2:12" ht="42">
      <c r="B4" s="3"/>
      <c r="C4" s="20" t="s">
        <v>146</v>
      </c>
      <c r="D4" s="2"/>
      <c r="E4" s="5"/>
      <c r="F4" s="5"/>
      <c r="G4" s="6"/>
      <c r="H4" s="6"/>
      <c r="I4" s="6"/>
      <c r="J4" s="6"/>
      <c r="K4" s="6"/>
      <c r="L4" s="6"/>
    </row>
    <row r="5" spans="2:12" ht="42">
      <c r="B5" s="3"/>
      <c r="C5" s="20" t="s">
        <v>147</v>
      </c>
      <c r="D5" s="2"/>
      <c r="E5" s="5"/>
      <c r="F5" s="5"/>
      <c r="G5" s="6"/>
      <c r="H5" s="6"/>
      <c r="I5" s="6"/>
      <c r="J5" s="6"/>
      <c r="K5" s="6"/>
      <c r="L5" s="6"/>
    </row>
    <row r="6" spans="2:12" ht="42">
      <c r="B6" s="3"/>
      <c r="C6" s="20" t="s">
        <v>483</v>
      </c>
      <c r="D6" s="2"/>
      <c r="E6" s="5"/>
      <c r="F6" s="5"/>
      <c r="G6" s="6"/>
      <c r="H6" s="6"/>
      <c r="I6" s="6"/>
      <c r="J6" s="6"/>
      <c r="K6" s="6"/>
      <c r="L6" s="6"/>
    </row>
    <row r="7" spans="2:12" ht="42">
      <c r="B7" s="3"/>
      <c r="C7" s="20"/>
      <c r="D7" s="2"/>
      <c r="E7" s="5"/>
      <c r="F7" s="5"/>
      <c r="G7" s="6"/>
      <c r="H7" s="6"/>
      <c r="I7" s="6"/>
      <c r="J7" s="6"/>
      <c r="K7" s="6"/>
      <c r="L7" s="6"/>
    </row>
    <row r="8" spans="2:12" ht="42">
      <c r="B8" s="3"/>
      <c r="C8" s="20"/>
      <c r="D8" s="21"/>
      <c r="E8" s="22"/>
      <c r="F8" s="22"/>
      <c r="G8" s="19"/>
      <c r="H8" s="19"/>
      <c r="I8" s="19"/>
      <c r="J8" s="6"/>
      <c r="K8" s="6"/>
      <c r="L8" s="6"/>
    </row>
    <row r="9" spans="2:12" ht="10.5" customHeight="1" thickBot="1">
      <c r="B9" s="3"/>
      <c r="C9" s="20"/>
      <c r="D9" s="23"/>
      <c r="E9" s="24"/>
      <c r="F9" s="24"/>
      <c r="G9" s="25"/>
      <c r="H9" s="25"/>
      <c r="I9" s="25"/>
      <c r="J9" s="6"/>
      <c r="K9" s="6"/>
      <c r="L9" s="6"/>
    </row>
    <row r="10" spans="2:12" ht="10.5" customHeight="1">
      <c r="B10" s="3"/>
      <c r="C10" s="20"/>
      <c r="D10" s="21"/>
      <c r="E10" s="22"/>
      <c r="F10" s="22"/>
      <c r="G10" s="19"/>
      <c r="H10" s="19"/>
      <c r="I10" s="19"/>
      <c r="J10" s="6"/>
      <c r="K10" s="6"/>
      <c r="L10" s="6"/>
    </row>
    <row r="11" spans="2:12" ht="42">
      <c r="B11" s="3"/>
      <c r="C11" s="20" t="s">
        <v>137</v>
      </c>
      <c r="D11" s="21"/>
      <c r="E11" s="22"/>
      <c r="F11" s="22"/>
      <c r="G11" s="19"/>
      <c r="H11" s="19"/>
      <c r="I11" s="19"/>
      <c r="J11" s="6"/>
      <c r="K11" s="6"/>
      <c r="L11" s="6"/>
    </row>
    <row r="12" spans="2:12" ht="32.25" customHeight="1">
      <c r="B12" s="3"/>
      <c r="G12" s="6"/>
      <c r="H12" s="6"/>
      <c r="I12" s="6"/>
      <c r="J12" s="6"/>
      <c r="K12" s="6"/>
      <c r="L12" s="6"/>
    </row>
    <row r="13" spans="2:12" ht="35.25">
      <c r="B13" s="3"/>
      <c r="C13" s="395" t="s">
        <v>490</v>
      </c>
      <c r="D13" s="396"/>
      <c r="E13" s="396"/>
      <c r="F13" s="396"/>
      <c r="G13" s="396"/>
      <c r="H13" s="396"/>
      <c r="I13" s="396"/>
      <c r="J13" s="396"/>
      <c r="K13" s="6"/>
      <c r="L13" s="6"/>
    </row>
    <row r="14" spans="2:12" ht="30.75">
      <c r="B14" s="3"/>
      <c r="C14" s="397" t="s">
        <v>489</v>
      </c>
      <c r="D14" s="398"/>
      <c r="E14" s="398"/>
      <c r="F14" s="398"/>
      <c r="G14" s="398"/>
      <c r="H14" s="398"/>
      <c r="I14" s="398"/>
      <c r="J14" s="398"/>
      <c r="K14" s="6"/>
      <c r="L14" s="6"/>
    </row>
    <row r="15" spans="2:12" ht="31.5">
      <c r="B15" s="3"/>
      <c r="C15" s="7"/>
      <c r="D15" s="7"/>
      <c r="E15" s="6"/>
      <c r="F15" s="6"/>
      <c r="G15" s="6"/>
      <c r="H15" s="6"/>
      <c r="I15" s="6"/>
      <c r="J15" s="6"/>
      <c r="K15" s="6"/>
      <c r="L15" s="6"/>
    </row>
    <row r="16" spans="2:12" ht="31.5">
      <c r="B16" s="3"/>
      <c r="C16" s="7"/>
      <c r="D16" s="7"/>
      <c r="E16" s="6"/>
      <c r="F16" s="6"/>
      <c r="G16" s="6"/>
      <c r="H16" s="6"/>
      <c r="I16" s="6"/>
      <c r="J16" s="6"/>
      <c r="K16" s="6"/>
      <c r="L16" s="6"/>
    </row>
    <row r="17" spans="2:4" ht="31.5">
      <c r="B17" s="3"/>
      <c r="C17" s="8"/>
      <c r="D17" s="8"/>
    </row>
    <row r="18" spans="2:4" ht="23.25">
      <c r="B18" s="3"/>
      <c r="C18" s="9" t="s">
        <v>66</v>
      </c>
      <c r="D18" s="9"/>
    </row>
    <row r="19" spans="2:4" ht="23.25">
      <c r="B19" s="3"/>
      <c r="C19" s="9"/>
      <c r="D19" s="9"/>
    </row>
    <row r="20" spans="1:16" ht="23.25" customHeight="1">
      <c r="A20" s="10"/>
      <c r="B20" s="11"/>
      <c r="C20" s="394" t="s">
        <v>100</v>
      </c>
      <c r="D20" s="394"/>
      <c r="E20" s="394"/>
      <c r="F20" s="394"/>
      <c r="G20" s="394"/>
      <c r="H20" s="394"/>
      <c r="I20" s="394"/>
      <c r="J20" s="394"/>
      <c r="K20" s="10"/>
      <c r="L20" s="10"/>
      <c r="M20" s="10"/>
      <c r="N20" s="10"/>
      <c r="O20" s="10"/>
      <c r="P20" s="10"/>
    </row>
    <row r="21" spans="1:16" ht="23.25" customHeight="1">
      <c r="A21" s="10"/>
      <c r="B21" s="11"/>
      <c r="C21" s="394"/>
      <c r="D21" s="394"/>
      <c r="E21" s="394"/>
      <c r="F21" s="394"/>
      <c r="G21" s="394"/>
      <c r="H21" s="394"/>
      <c r="I21" s="394"/>
      <c r="J21" s="394"/>
      <c r="K21" s="10"/>
      <c r="L21" s="10"/>
      <c r="M21" s="10"/>
      <c r="N21" s="10"/>
      <c r="O21" s="10"/>
      <c r="P21" s="10"/>
    </row>
    <row r="22" spans="1:16" ht="23.25">
      <c r="A22" s="10"/>
      <c r="B22" s="11"/>
      <c r="C22" s="9"/>
      <c r="D22" s="9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</row>
    <row r="23" spans="1:10" ht="23.25" customHeight="1">
      <c r="A23" s="10"/>
      <c r="C23" s="394" t="s">
        <v>97</v>
      </c>
      <c r="D23" s="394"/>
      <c r="E23" s="394"/>
      <c r="F23" s="394"/>
      <c r="G23" s="394"/>
      <c r="H23" s="394"/>
      <c r="I23" s="394"/>
      <c r="J23" s="394"/>
    </row>
    <row r="24" spans="1:10" ht="23.25" customHeight="1">
      <c r="A24" s="10"/>
      <c r="C24" s="394"/>
      <c r="D24" s="394"/>
      <c r="E24" s="394"/>
      <c r="F24" s="394"/>
      <c r="G24" s="394"/>
      <c r="H24" s="394"/>
      <c r="I24" s="394"/>
      <c r="J24" s="394"/>
    </row>
    <row r="25" spans="1:4" ht="23.25">
      <c r="A25" s="10"/>
      <c r="C25" s="9"/>
      <c r="D25" s="9"/>
    </row>
    <row r="26" spans="1:4" ht="23.25">
      <c r="A26" s="10"/>
      <c r="C26" s="12" t="s">
        <v>1</v>
      </c>
      <c r="D26" s="12"/>
    </row>
    <row r="27" spans="1:13" ht="15.75">
      <c r="A27" s="10"/>
      <c r="B27" s="11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</row>
    <row r="28" spans="1:13" ht="15.75">
      <c r="A28" s="10"/>
      <c r="B28" s="11"/>
      <c r="G28" s="10"/>
      <c r="H28" s="10"/>
      <c r="I28" s="10"/>
      <c r="J28" s="10"/>
      <c r="K28" s="10"/>
      <c r="L28" s="10"/>
      <c r="M28" s="10"/>
    </row>
    <row r="29" spans="1:13" ht="23.25">
      <c r="A29" s="10"/>
      <c r="B29" s="11"/>
      <c r="C29" s="270" t="s">
        <v>481</v>
      </c>
      <c r="D29" s="10"/>
      <c r="G29" s="10"/>
      <c r="H29" s="10"/>
      <c r="I29" s="10"/>
      <c r="J29" s="10"/>
      <c r="K29" s="10"/>
      <c r="L29" s="10"/>
      <c r="M29" s="10"/>
    </row>
    <row r="30" spans="1:13" ht="36" customHeight="1">
      <c r="A30" s="10"/>
      <c r="B30" s="11"/>
      <c r="C30" s="270" t="s">
        <v>482</v>
      </c>
      <c r="D30" s="13"/>
      <c r="G30" s="13"/>
      <c r="H30" s="13"/>
      <c r="I30" s="10"/>
      <c r="K30" s="10"/>
      <c r="L30" s="10"/>
      <c r="M30" s="10"/>
    </row>
    <row r="31" spans="1:13" ht="15.75">
      <c r="A31" s="10"/>
      <c r="B31" s="11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</row>
    <row r="32" spans="1:13" ht="15.75">
      <c r="A32" s="10"/>
      <c r="B32" s="11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</row>
    <row r="33" spans="1:13" ht="15.75">
      <c r="A33" s="10"/>
      <c r="B33" s="11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</row>
    <row r="34" spans="1:13" ht="22.5">
      <c r="A34" s="10"/>
      <c r="B34" s="11"/>
      <c r="E34" s="14"/>
      <c r="F34" s="14"/>
      <c r="G34" s="10"/>
      <c r="H34" s="10"/>
      <c r="I34" s="10"/>
      <c r="J34" s="10"/>
      <c r="K34" s="10"/>
      <c r="L34" s="10"/>
      <c r="M34" s="10"/>
    </row>
    <row r="35" spans="1:13" ht="15.75">
      <c r="A35" s="10"/>
      <c r="B35" s="11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</row>
    <row r="36" spans="1:13" ht="15.75">
      <c r="A36" s="10"/>
      <c r="B36" s="11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</row>
    <row r="37" spans="1:14" ht="30.75">
      <c r="A37" s="15"/>
      <c r="B37" s="16"/>
      <c r="C37" s="6"/>
      <c r="D37" s="6"/>
      <c r="E37" s="15"/>
      <c r="F37" s="15"/>
      <c r="G37" s="15"/>
      <c r="H37" s="15"/>
      <c r="I37" s="15"/>
      <c r="J37" s="15"/>
      <c r="K37" s="15"/>
      <c r="L37" s="15"/>
      <c r="M37" s="15"/>
      <c r="N37" s="6"/>
    </row>
    <row r="38" spans="1:13" ht="15.75">
      <c r="A38" s="10"/>
      <c r="B38" s="11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</row>
    <row r="39" spans="1:13" ht="15.75">
      <c r="A39" s="10"/>
      <c r="B39" s="11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</row>
    <row r="40" spans="1:13" ht="15.75">
      <c r="A40" s="10"/>
      <c r="B40" s="11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</row>
    <row r="41" spans="1:13" ht="15.75">
      <c r="A41" s="10"/>
      <c r="B41" s="11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</row>
  </sheetData>
  <sheetProtection insertRows="0"/>
  <mergeCells count="4">
    <mergeCell ref="C20:J21"/>
    <mergeCell ref="C23:J24"/>
    <mergeCell ref="C13:J13"/>
    <mergeCell ref="C14:J14"/>
  </mergeCell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6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4" transitionEvaluation="1">
    <pageSetUpPr fitToPage="1"/>
  </sheetPr>
  <dimension ref="A1:Q64"/>
  <sheetViews>
    <sheetView showGridLines="0" defaultGridColor="0" zoomScale="75" zoomScaleNormal="75" colorId="22" workbookViewId="0" topLeftCell="B1">
      <selection activeCell="M13" sqref="M13"/>
    </sheetView>
  </sheetViews>
  <sheetFormatPr defaultColWidth="9.77734375" defaultRowHeight="15"/>
  <cols>
    <col min="1" max="1" width="18.6640625" style="42" hidden="1" customWidth="1"/>
    <col min="2" max="2" width="3.77734375" style="28" customWidth="1"/>
    <col min="3" max="3" width="70.21484375" style="91" customWidth="1"/>
    <col min="4" max="4" width="10.99609375" style="28" customWidth="1"/>
    <col min="5" max="6" width="10.77734375" style="28" customWidth="1"/>
    <col min="7" max="13" width="10.6640625" style="28" customWidth="1"/>
    <col min="14" max="14" width="87.5546875" style="28" customWidth="1"/>
    <col min="15" max="15" width="5.3359375" style="28" customWidth="1"/>
    <col min="16" max="16" width="0.9921875" style="28" customWidth="1"/>
    <col min="17" max="17" width="0.55078125" style="28" customWidth="1"/>
    <col min="18" max="18" width="9.77734375" style="28" customWidth="1"/>
    <col min="19" max="19" width="40.77734375" style="28" customWidth="1"/>
    <col min="20" max="16384" width="9.77734375" style="28" customWidth="1"/>
  </cols>
  <sheetData>
    <row r="1" spans="1:17" ht="9.75" customHeight="1">
      <c r="A1" s="62"/>
      <c r="B1" s="62"/>
      <c r="C1" s="176"/>
      <c r="D1" s="6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Q1" s="29"/>
    </row>
    <row r="2" spans="1:17" ht="18">
      <c r="A2" s="58" t="s">
        <v>44</v>
      </c>
      <c r="B2" s="178" t="s">
        <v>44</v>
      </c>
      <c r="C2" s="82" t="s">
        <v>93</v>
      </c>
      <c r="D2" s="27"/>
      <c r="Q2" s="29"/>
    </row>
    <row r="3" spans="1:17" ht="18">
      <c r="A3" s="58"/>
      <c r="B3" s="178"/>
      <c r="C3" s="82" t="s">
        <v>94</v>
      </c>
      <c r="D3" s="27"/>
      <c r="Q3" s="29"/>
    </row>
    <row r="4" spans="1:17" ht="16.5" thickBot="1">
      <c r="A4" s="58"/>
      <c r="B4" s="178"/>
      <c r="C4" s="89"/>
      <c r="D4" s="59"/>
      <c r="Q4" s="29"/>
    </row>
    <row r="5" spans="1:17" ht="16.5" thickTop="1">
      <c r="A5" s="179"/>
      <c r="B5" s="180"/>
      <c r="C5" s="84"/>
      <c r="D5" s="31"/>
      <c r="E5" s="31"/>
      <c r="F5" s="31"/>
      <c r="G5" s="32"/>
      <c r="H5" s="32"/>
      <c r="I5" s="32"/>
      <c r="J5" s="32"/>
      <c r="K5" s="32"/>
      <c r="L5" s="32"/>
      <c r="M5" s="32"/>
      <c r="N5" s="32"/>
      <c r="O5" s="33"/>
      <c r="Q5" s="29"/>
    </row>
    <row r="6" spans="1:15" ht="15.75">
      <c r="A6" s="181"/>
      <c r="B6" s="101"/>
      <c r="C6" s="269" t="s">
        <v>546</v>
      </c>
      <c r="D6" s="399" t="s">
        <v>2</v>
      </c>
      <c r="E6" s="400"/>
      <c r="F6" s="400"/>
      <c r="G6" s="400"/>
      <c r="H6" s="400"/>
      <c r="I6" s="400"/>
      <c r="J6" s="400"/>
      <c r="K6" s="400"/>
      <c r="L6" s="400"/>
      <c r="M6" s="400"/>
      <c r="N6" s="35"/>
      <c r="O6" s="49"/>
    </row>
    <row r="7" spans="1:15" ht="15.75">
      <c r="A7" s="181"/>
      <c r="B7" s="101"/>
      <c r="C7" s="76" t="s">
        <v>547</v>
      </c>
      <c r="D7" s="37">
        <v>1995</v>
      </c>
      <c r="E7" s="37">
        <v>1996</v>
      </c>
      <c r="F7" s="37">
        <v>1997</v>
      </c>
      <c r="G7" s="37">
        <v>1998</v>
      </c>
      <c r="H7" s="37">
        <v>1999</v>
      </c>
      <c r="I7" s="37">
        <v>2000</v>
      </c>
      <c r="J7" s="37">
        <v>2001</v>
      </c>
      <c r="K7" s="37">
        <v>2002</v>
      </c>
      <c r="L7" s="37">
        <v>2003</v>
      </c>
      <c r="M7" s="37">
        <v>2004</v>
      </c>
      <c r="N7" s="38"/>
      <c r="O7" s="49"/>
    </row>
    <row r="8" spans="1:15" ht="15.75">
      <c r="A8" s="181"/>
      <c r="B8" s="101"/>
      <c r="C8" s="269" t="s">
        <v>548</v>
      </c>
      <c r="D8" s="268" t="s">
        <v>524</v>
      </c>
      <c r="E8" s="268" t="s">
        <v>524</v>
      </c>
      <c r="F8" s="268" t="s">
        <v>524</v>
      </c>
      <c r="G8" s="268" t="s">
        <v>524</v>
      </c>
      <c r="H8" s="268" t="s">
        <v>524</v>
      </c>
      <c r="I8" s="268" t="s">
        <v>524</v>
      </c>
      <c r="J8" s="268" t="s">
        <v>524</v>
      </c>
      <c r="K8" s="268" t="s">
        <v>524</v>
      </c>
      <c r="L8" s="268" t="s">
        <v>524</v>
      </c>
      <c r="M8" s="268" t="s">
        <v>524</v>
      </c>
      <c r="N8" s="182"/>
      <c r="O8" s="49"/>
    </row>
    <row r="9" spans="1:15" ht="10.5" customHeight="1" thickBot="1">
      <c r="A9" s="181"/>
      <c r="B9" s="101"/>
      <c r="C9" s="86"/>
      <c r="D9" s="108"/>
      <c r="E9" s="108"/>
      <c r="F9" s="108"/>
      <c r="G9" s="215"/>
      <c r="H9" s="215"/>
      <c r="I9" s="215"/>
      <c r="J9" s="215"/>
      <c r="K9" s="215"/>
      <c r="L9" s="215"/>
      <c r="M9" s="215"/>
      <c r="N9" s="183"/>
      <c r="O9" s="49"/>
    </row>
    <row r="10" spans="1:15" ht="17.25" thickBot="1" thickTop="1">
      <c r="A10" s="168" t="s">
        <v>342</v>
      </c>
      <c r="B10" s="101"/>
      <c r="C10" s="184" t="s">
        <v>487</v>
      </c>
      <c r="D10" s="334">
        <f>-'Table 1'!E13</f>
        <v>0</v>
      </c>
      <c r="E10" s="334">
        <f>-'Table 1'!F13</f>
        <v>2664</v>
      </c>
      <c r="F10" s="334">
        <f>-'Table 1'!G13</f>
        <v>28704</v>
      </c>
      <c r="G10" s="334">
        <f>-'Table 1'!H13</f>
        <v>43016</v>
      </c>
      <c r="H10" s="334">
        <f>-'Table 1'!I13</f>
        <v>-1843</v>
      </c>
      <c r="I10" s="334">
        <f>-'Table 1'!J13</f>
        <v>35172</v>
      </c>
      <c r="J10" s="334">
        <f>-'Table 1'!K13</f>
        <v>-17712</v>
      </c>
      <c r="K10" s="334">
        <f>-'Table 1'!L13</f>
        <v>147809</v>
      </c>
      <c r="L10" s="334">
        <f>-'Table 1'!M13</f>
        <v>24324</v>
      </c>
      <c r="M10" s="355">
        <f>-'Table 1'!N13</f>
        <v>44949</v>
      </c>
      <c r="N10" s="246"/>
      <c r="O10" s="49"/>
    </row>
    <row r="11" spans="1:15" ht="6" customHeight="1" thickTop="1">
      <c r="A11" s="164"/>
      <c r="B11" s="101"/>
      <c r="C11" s="185"/>
      <c r="D11" s="375"/>
      <c r="E11" s="376"/>
      <c r="F11" s="376"/>
      <c r="G11" s="377"/>
      <c r="H11" s="377"/>
      <c r="I11" s="377"/>
      <c r="J11" s="377"/>
      <c r="K11" s="377"/>
      <c r="L11" s="377"/>
      <c r="M11" s="377"/>
      <c r="N11" s="243"/>
      <c r="O11" s="49"/>
    </row>
    <row r="12" spans="1:15" s="157" customFormat="1" ht="16.5" customHeight="1">
      <c r="A12" s="168" t="s">
        <v>343</v>
      </c>
      <c r="B12" s="186"/>
      <c r="C12" s="187" t="s">
        <v>111</v>
      </c>
      <c r="D12" s="338">
        <f aca="true" t="shared" si="0" ref="D12:K12">D13+D14+D15+D18+D21</f>
        <v>4370</v>
      </c>
      <c r="E12" s="338">
        <f t="shared" si="0"/>
        <v>48697</v>
      </c>
      <c r="F12" s="338">
        <f t="shared" si="0"/>
        <v>16186</v>
      </c>
      <c r="G12" s="339">
        <f t="shared" si="0"/>
        <v>12521</v>
      </c>
      <c r="H12" s="339">
        <f t="shared" si="0"/>
        <v>474</v>
      </c>
      <c r="I12" s="339">
        <f t="shared" si="0"/>
        <v>20320</v>
      </c>
      <c r="J12" s="339">
        <f t="shared" si="0"/>
        <v>87489</v>
      </c>
      <c r="K12" s="339">
        <f t="shared" si="0"/>
        <v>-14818</v>
      </c>
      <c r="L12" s="339">
        <f>L13+L14+L15+L18+L21</f>
        <v>-26513</v>
      </c>
      <c r="M12" s="339">
        <f>M13+M14+M15+M18+M21</f>
        <v>43667</v>
      </c>
      <c r="N12" s="247"/>
      <c r="O12" s="188"/>
    </row>
    <row r="13" spans="1:15" s="157" customFormat="1" ht="16.5" customHeight="1">
      <c r="A13" s="168" t="s">
        <v>344</v>
      </c>
      <c r="B13" s="189"/>
      <c r="C13" s="190" t="s">
        <v>98</v>
      </c>
      <c r="D13" s="340">
        <v>6224</v>
      </c>
      <c r="E13" s="340">
        <v>30574</v>
      </c>
      <c r="F13" s="340">
        <v>32656</v>
      </c>
      <c r="G13" s="341">
        <v>4762</v>
      </c>
      <c r="H13" s="341">
        <v>2348</v>
      </c>
      <c r="I13" s="341">
        <v>15305</v>
      </c>
      <c r="J13" s="341">
        <v>53610</v>
      </c>
      <c r="K13" s="341">
        <v>25473</v>
      </c>
      <c r="L13" s="341">
        <v>-10496</v>
      </c>
      <c r="M13" s="341">
        <v>30818</v>
      </c>
      <c r="N13" s="247"/>
      <c r="O13" s="188"/>
    </row>
    <row r="14" spans="1:15" s="157" customFormat="1" ht="16.5" customHeight="1">
      <c r="A14" s="168" t="s">
        <v>345</v>
      </c>
      <c r="B14" s="189"/>
      <c r="C14" s="190" t="s">
        <v>135</v>
      </c>
      <c r="D14" s="340">
        <v>8672</v>
      </c>
      <c r="E14" s="340">
        <v>21490</v>
      </c>
      <c r="F14" s="340">
        <v>46263</v>
      </c>
      <c r="G14" s="341">
        <v>5426</v>
      </c>
      <c r="H14" s="341">
        <v>9700</v>
      </c>
      <c r="I14" s="341">
        <v>3578</v>
      </c>
      <c r="J14" s="341">
        <v>16452</v>
      </c>
      <c r="K14" s="341">
        <v>-52732</v>
      </c>
      <c r="L14" s="341">
        <v>-20661</v>
      </c>
      <c r="M14" s="341">
        <v>14409</v>
      </c>
      <c r="N14" s="247"/>
      <c r="O14" s="188"/>
    </row>
    <row r="15" spans="1:15" s="157" customFormat="1" ht="16.5" customHeight="1">
      <c r="A15" s="168" t="s">
        <v>346</v>
      </c>
      <c r="B15" s="189"/>
      <c r="C15" s="190" t="s">
        <v>45</v>
      </c>
      <c r="D15" s="341">
        <v>2405</v>
      </c>
      <c r="E15" s="341">
        <v>8053</v>
      </c>
      <c r="F15" s="341">
        <v>7414</v>
      </c>
      <c r="G15" s="341">
        <v>1162</v>
      </c>
      <c r="H15" s="341">
        <v>3151</v>
      </c>
      <c r="I15" s="341">
        <v>10892</v>
      </c>
      <c r="J15" s="341">
        <v>2552</v>
      </c>
      <c r="K15" s="341">
        <v>15199</v>
      </c>
      <c r="L15" s="341">
        <v>2672</v>
      </c>
      <c r="M15" s="341">
        <v>-1363</v>
      </c>
      <c r="N15" s="247"/>
      <c r="O15" s="188"/>
    </row>
    <row r="16" spans="1:15" s="157" customFormat="1" ht="16.5" customHeight="1">
      <c r="A16" s="168" t="s">
        <v>347</v>
      </c>
      <c r="B16" s="189"/>
      <c r="C16" s="191" t="s">
        <v>86</v>
      </c>
      <c r="D16" s="340">
        <v>7326</v>
      </c>
      <c r="E16" s="340">
        <v>10540</v>
      </c>
      <c r="F16" s="340">
        <v>9670</v>
      </c>
      <c r="G16" s="341">
        <v>9113</v>
      </c>
      <c r="H16" s="341">
        <v>13475</v>
      </c>
      <c r="I16" s="341">
        <v>15906</v>
      </c>
      <c r="J16" s="341">
        <v>10910</v>
      </c>
      <c r="K16" s="341">
        <v>24214.67299999999</v>
      </c>
      <c r="L16" s="341">
        <v>9478.685000000001</v>
      </c>
      <c r="M16" s="341">
        <v>14000</v>
      </c>
      <c r="N16" s="247"/>
      <c r="O16" s="188"/>
    </row>
    <row r="17" spans="1:15" s="157" customFormat="1" ht="16.5" customHeight="1">
      <c r="A17" s="168" t="s">
        <v>348</v>
      </c>
      <c r="B17" s="189"/>
      <c r="C17" s="190" t="s">
        <v>87</v>
      </c>
      <c r="D17" s="340">
        <v>-4921</v>
      </c>
      <c r="E17" s="340">
        <v>-2487</v>
      </c>
      <c r="F17" s="340">
        <v>-2256</v>
      </c>
      <c r="G17" s="341">
        <v>-7951</v>
      </c>
      <c r="H17" s="341">
        <v>-10324</v>
      </c>
      <c r="I17" s="341">
        <v>-5014</v>
      </c>
      <c r="J17" s="341">
        <v>-8358</v>
      </c>
      <c r="K17" s="341">
        <v>-9015.672999999993</v>
      </c>
      <c r="L17" s="341">
        <v>-6806.685000000003</v>
      </c>
      <c r="M17" s="341">
        <v>-15363</v>
      </c>
      <c r="N17" s="247"/>
      <c r="O17" s="188"/>
    </row>
    <row r="18" spans="1:15" s="157" customFormat="1" ht="16.5" customHeight="1">
      <c r="A18" s="168" t="s">
        <v>349</v>
      </c>
      <c r="B18" s="189"/>
      <c r="C18" s="191" t="s">
        <v>46</v>
      </c>
      <c r="D18" s="341">
        <v>-16687</v>
      </c>
      <c r="E18" s="341">
        <v>6126</v>
      </c>
      <c r="F18" s="341">
        <v>-75870</v>
      </c>
      <c r="G18" s="341">
        <v>-9145</v>
      </c>
      <c r="H18" s="341">
        <v>-10844</v>
      </c>
      <c r="I18" s="341">
        <v>-11986</v>
      </c>
      <c r="J18" s="341">
        <v>11596</v>
      </c>
      <c r="K18" s="341">
        <v>2970</v>
      </c>
      <c r="L18" s="341">
        <v>-2684</v>
      </c>
      <c r="M18" s="341">
        <v>-473</v>
      </c>
      <c r="N18" s="247"/>
      <c r="O18" s="188"/>
    </row>
    <row r="19" spans="1:15" s="157" customFormat="1" ht="16.5" customHeight="1">
      <c r="A19" s="168" t="s">
        <v>350</v>
      </c>
      <c r="B19" s="189"/>
      <c r="C19" s="191" t="s">
        <v>86</v>
      </c>
      <c r="D19" s="340">
        <v>3115</v>
      </c>
      <c r="E19" s="340">
        <v>30435</v>
      </c>
      <c r="F19" s="340">
        <v>3327</v>
      </c>
      <c r="G19" s="341">
        <v>4719</v>
      </c>
      <c r="H19" s="341">
        <v>4679</v>
      </c>
      <c r="I19" s="341">
        <v>22896</v>
      </c>
      <c r="J19" s="341">
        <v>22499</v>
      </c>
      <c r="K19" s="341">
        <v>21541.165719923127</v>
      </c>
      <c r="L19" s="341">
        <v>16254.5017886271</v>
      </c>
      <c r="M19" s="341">
        <v>9529.750791213479</v>
      </c>
      <c r="N19" s="247"/>
      <c r="O19" s="188"/>
    </row>
    <row r="20" spans="1:15" s="157" customFormat="1" ht="16.5" customHeight="1">
      <c r="A20" s="168" t="s">
        <v>351</v>
      </c>
      <c r="B20" s="189"/>
      <c r="C20" s="190" t="s">
        <v>87</v>
      </c>
      <c r="D20" s="340">
        <v>-19802</v>
      </c>
      <c r="E20" s="340">
        <v>-24309</v>
      </c>
      <c r="F20" s="340">
        <v>-79197</v>
      </c>
      <c r="G20" s="341">
        <v>-13864</v>
      </c>
      <c r="H20" s="341">
        <v>-15523</v>
      </c>
      <c r="I20" s="341">
        <v>-34882</v>
      </c>
      <c r="J20" s="341">
        <v>-10903</v>
      </c>
      <c r="K20" s="341">
        <v>-18571.165719923127</v>
      </c>
      <c r="L20" s="341">
        <v>-18938.5017886271</v>
      </c>
      <c r="M20" s="341">
        <v>-10002.750791213479</v>
      </c>
      <c r="N20" s="247"/>
      <c r="O20" s="188"/>
    </row>
    <row r="21" spans="1:15" s="157" customFormat="1" ht="16.5" customHeight="1">
      <c r="A21" s="168" t="s">
        <v>352</v>
      </c>
      <c r="B21" s="189"/>
      <c r="C21" s="190" t="s">
        <v>99</v>
      </c>
      <c r="D21" s="340">
        <v>3756</v>
      </c>
      <c r="E21" s="340">
        <v>-17546</v>
      </c>
      <c r="F21" s="340">
        <v>5723</v>
      </c>
      <c r="G21" s="341">
        <v>10316</v>
      </c>
      <c r="H21" s="341">
        <v>-3881</v>
      </c>
      <c r="I21" s="341">
        <v>2531</v>
      </c>
      <c r="J21" s="341">
        <v>3279</v>
      </c>
      <c r="K21" s="341">
        <v>-5728</v>
      </c>
      <c r="L21" s="341">
        <v>4656</v>
      </c>
      <c r="M21" s="341">
        <v>276</v>
      </c>
      <c r="N21" s="247"/>
      <c r="O21" s="188"/>
    </row>
    <row r="22" spans="1:15" s="157" customFormat="1" ht="16.5" customHeight="1">
      <c r="A22" s="164"/>
      <c r="B22" s="189"/>
      <c r="C22" s="190"/>
      <c r="D22" s="342"/>
      <c r="E22" s="343"/>
      <c r="F22" s="343"/>
      <c r="G22" s="344"/>
      <c r="H22" s="344"/>
      <c r="I22" s="344"/>
      <c r="J22" s="344"/>
      <c r="K22" s="344"/>
      <c r="L22" s="344"/>
      <c r="M22" s="344"/>
      <c r="N22" s="247"/>
      <c r="O22" s="188"/>
    </row>
    <row r="23" spans="1:15" s="157" customFormat="1" ht="16.5" customHeight="1">
      <c r="A23" s="168" t="s">
        <v>353</v>
      </c>
      <c r="B23" s="189"/>
      <c r="C23" s="187" t="s">
        <v>145</v>
      </c>
      <c r="D23" s="339">
        <f aca="true" t="shared" si="1" ref="D23:K23">D24+D25+D27+D28+D29+D31+D32+D33</f>
        <v>-9401.000000000005</v>
      </c>
      <c r="E23" s="339">
        <f t="shared" si="1"/>
        <v>-549</v>
      </c>
      <c r="F23" s="339">
        <f t="shared" si="1"/>
        <v>-1708</v>
      </c>
      <c r="G23" s="339">
        <f t="shared" si="1"/>
        <v>-10287.000000000007</v>
      </c>
      <c r="H23" s="339">
        <f t="shared" si="1"/>
        <v>3107.9999999999977</v>
      </c>
      <c r="I23" s="339">
        <f t="shared" si="1"/>
        <v>-15748.999999999973</v>
      </c>
      <c r="J23" s="339">
        <f t="shared" si="1"/>
        <v>-26026</v>
      </c>
      <c r="K23" s="339">
        <f t="shared" si="1"/>
        <v>-28198</v>
      </c>
      <c r="L23" s="339">
        <f>L24+L25+L27+L28+L29+L31+L32+L33</f>
        <v>-493.0000000000582</v>
      </c>
      <c r="M23" s="339">
        <f>M24+M25+M27+M28+M29+M31+M32+M33</f>
        <v>-49494.99999999994</v>
      </c>
      <c r="N23" s="247"/>
      <c r="O23" s="188"/>
    </row>
    <row r="24" spans="1:15" s="157" customFormat="1" ht="16.5" customHeight="1">
      <c r="A24" s="168" t="s">
        <v>354</v>
      </c>
      <c r="B24" s="189"/>
      <c r="C24" s="190" t="s">
        <v>108</v>
      </c>
      <c r="D24" s="340">
        <v>0</v>
      </c>
      <c r="E24" s="340">
        <v>0</v>
      </c>
      <c r="F24" s="340">
        <v>0</v>
      </c>
      <c r="G24" s="341">
        <v>0</v>
      </c>
      <c r="H24" s="341">
        <v>0</v>
      </c>
      <c r="I24" s="341">
        <v>0</v>
      </c>
      <c r="J24" s="341">
        <v>0</v>
      </c>
      <c r="K24" s="341">
        <v>0</v>
      </c>
      <c r="L24" s="341">
        <v>0</v>
      </c>
      <c r="M24" s="341">
        <v>0</v>
      </c>
      <c r="N24" s="247"/>
      <c r="O24" s="188"/>
    </row>
    <row r="25" spans="1:15" s="157" customFormat="1" ht="16.5" customHeight="1">
      <c r="A25" s="168" t="s">
        <v>355</v>
      </c>
      <c r="B25" s="189"/>
      <c r="C25" s="190" t="s">
        <v>144</v>
      </c>
      <c r="D25" s="340">
        <v>-10426</v>
      </c>
      <c r="E25" s="340">
        <v>-2277</v>
      </c>
      <c r="F25" s="340">
        <v>-3380</v>
      </c>
      <c r="G25" s="341">
        <v>-12750</v>
      </c>
      <c r="H25" s="341">
        <v>3150</v>
      </c>
      <c r="I25" s="341">
        <v>-17043</v>
      </c>
      <c r="J25" s="341">
        <v>-22630</v>
      </c>
      <c r="K25" s="341">
        <v>-25483</v>
      </c>
      <c r="L25" s="341">
        <v>-9834</v>
      </c>
      <c r="M25" s="341">
        <v>-46315</v>
      </c>
      <c r="N25" s="247"/>
      <c r="O25" s="188"/>
    </row>
    <row r="26" spans="1:15" s="157" customFormat="1" ht="16.5" customHeight="1">
      <c r="A26" s="164"/>
      <c r="B26" s="189"/>
      <c r="C26" s="192"/>
      <c r="D26" s="347"/>
      <c r="E26" s="348"/>
      <c r="F26" s="343"/>
      <c r="G26" s="344"/>
      <c r="H26" s="344"/>
      <c r="I26" s="344"/>
      <c r="J26" s="344"/>
      <c r="K26" s="344"/>
      <c r="L26" s="344"/>
      <c r="M26" s="344"/>
      <c r="N26" s="247"/>
      <c r="O26" s="188"/>
    </row>
    <row r="27" spans="1:15" s="157" customFormat="1" ht="16.5" customHeight="1">
      <c r="A27" s="168" t="s">
        <v>356</v>
      </c>
      <c r="B27" s="189"/>
      <c r="C27" s="192" t="s">
        <v>142</v>
      </c>
      <c r="D27" s="340">
        <v>0</v>
      </c>
      <c r="E27" s="340">
        <v>0</v>
      </c>
      <c r="F27" s="340">
        <v>0</v>
      </c>
      <c r="G27" s="341">
        <v>0</v>
      </c>
      <c r="H27" s="341">
        <v>0</v>
      </c>
      <c r="I27" s="341">
        <v>0</v>
      </c>
      <c r="J27" s="341">
        <v>0</v>
      </c>
      <c r="K27" s="341">
        <v>0</v>
      </c>
      <c r="L27" s="341">
        <v>0</v>
      </c>
      <c r="M27" s="341">
        <v>0</v>
      </c>
      <c r="N27" s="248"/>
      <c r="O27" s="188"/>
    </row>
    <row r="28" spans="1:15" s="157" customFormat="1" ht="16.5" customHeight="1">
      <c r="A28" s="168" t="s">
        <v>357</v>
      </c>
      <c r="B28" s="189"/>
      <c r="C28" s="190" t="s">
        <v>136</v>
      </c>
      <c r="D28" s="349">
        <v>55</v>
      </c>
      <c r="E28" s="349">
        <v>113</v>
      </c>
      <c r="F28" s="349">
        <v>156</v>
      </c>
      <c r="G28" s="350">
        <v>-784</v>
      </c>
      <c r="H28" s="350">
        <v>51</v>
      </c>
      <c r="I28" s="350">
        <v>-47.99999999999993</v>
      </c>
      <c r="J28" s="350">
        <v>-183</v>
      </c>
      <c r="K28" s="350">
        <v>8.999999999999897</v>
      </c>
      <c r="L28" s="350">
        <v>772</v>
      </c>
      <c r="M28" s="350">
        <v>-72</v>
      </c>
      <c r="N28" s="247"/>
      <c r="O28" s="188"/>
    </row>
    <row r="29" spans="1:15" s="157" customFormat="1" ht="16.5" customHeight="1">
      <c r="A29" s="168" t="s">
        <v>358</v>
      </c>
      <c r="B29" s="189"/>
      <c r="C29" s="191" t="s">
        <v>143</v>
      </c>
      <c r="D29" s="341">
        <v>0</v>
      </c>
      <c r="E29" s="341">
        <v>0</v>
      </c>
      <c r="F29" s="341">
        <v>0</v>
      </c>
      <c r="G29" s="341">
        <v>0</v>
      </c>
      <c r="H29" s="341">
        <v>0</v>
      </c>
      <c r="I29" s="341">
        <v>0</v>
      </c>
      <c r="J29" s="341">
        <v>0</v>
      </c>
      <c r="K29" s="341">
        <v>0</v>
      </c>
      <c r="L29" s="341">
        <v>0</v>
      </c>
      <c r="M29" s="341">
        <v>0</v>
      </c>
      <c r="N29" s="247"/>
      <c r="O29" s="188"/>
    </row>
    <row r="30" spans="1:15" s="157" customFormat="1" ht="16.5" customHeight="1">
      <c r="A30" s="164"/>
      <c r="B30" s="189"/>
      <c r="C30" s="192"/>
      <c r="D30" s="347"/>
      <c r="E30" s="348"/>
      <c r="F30" s="348"/>
      <c r="G30" s="351"/>
      <c r="H30" s="351"/>
      <c r="I30" s="351"/>
      <c r="J30" s="351"/>
      <c r="K30" s="351"/>
      <c r="L30" s="351"/>
      <c r="M30" s="351"/>
      <c r="N30" s="247"/>
      <c r="O30" s="188"/>
    </row>
    <row r="31" spans="1:15" s="157" customFormat="1" ht="16.5" customHeight="1">
      <c r="A31" s="168" t="s">
        <v>359</v>
      </c>
      <c r="B31" s="189"/>
      <c r="C31" s="190" t="s">
        <v>120</v>
      </c>
      <c r="D31" s="340">
        <v>969.9999999999939</v>
      </c>
      <c r="E31" s="340">
        <v>1615</v>
      </c>
      <c r="F31" s="340">
        <v>1516</v>
      </c>
      <c r="G31" s="341">
        <v>3246.9999999999927</v>
      </c>
      <c r="H31" s="341">
        <v>-93.00000000000227</v>
      </c>
      <c r="I31" s="341">
        <v>1342.0000000000273</v>
      </c>
      <c r="J31" s="341">
        <v>-3213</v>
      </c>
      <c r="K31" s="341">
        <v>-2724</v>
      </c>
      <c r="L31" s="341">
        <v>8568.999999999942</v>
      </c>
      <c r="M31" s="341">
        <v>-3107.999999999942</v>
      </c>
      <c r="N31" s="247"/>
      <c r="O31" s="188"/>
    </row>
    <row r="32" spans="1:15" s="157" customFormat="1" ht="16.5" customHeight="1">
      <c r="A32" s="168" t="s">
        <v>360</v>
      </c>
      <c r="B32" s="189"/>
      <c r="C32" s="190" t="s">
        <v>116</v>
      </c>
      <c r="D32" s="340"/>
      <c r="E32" s="340"/>
      <c r="F32" s="340"/>
      <c r="G32" s="341"/>
      <c r="H32" s="341"/>
      <c r="I32" s="341"/>
      <c r="J32" s="341"/>
      <c r="K32" s="341"/>
      <c r="L32" s="341"/>
      <c r="M32" s="341"/>
      <c r="N32" s="247"/>
      <c r="O32" s="188"/>
    </row>
    <row r="33" spans="1:15" s="157" customFormat="1" ht="16.5" customHeight="1">
      <c r="A33" s="168" t="s">
        <v>361</v>
      </c>
      <c r="B33" s="189"/>
      <c r="C33" s="190" t="s">
        <v>117</v>
      </c>
      <c r="D33" s="349"/>
      <c r="E33" s="349"/>
      <c r="F33" s="349"/>
      <c r="G33" s="350"/>
      <c r="H33" s="350"/>
      <c r="I33" s="350"/>
      <c r="J33" s="350"/>
      <c r="K33" s="350"/>
      <c r="L33" s="350"/>
      <c r="M33" s="350"/>
      <c r="N33" s="247"/>
      <c r="O33" s="188"/>
    </row>
    <row r="34" spans="1:15" s="157" customFormat="1" ht="16.5" customHeight="1">
      <c r="A34" s="164"/>
      <c r="B34" s="189"/>
      <c r="C34" s="192"/>
      <c r="D34" s="342"/>
      <c r="E34" s="343"/>
      <c r="F34" s="343"/>
      <c r="G34" s="344"/>
      <c r="H34" s="344"/>
      <c r="I34" s="344"/>
      <c r="J34" s="344"/>
      <c r="K34" s="344"/>
      <c r="L34" s="344"/>
      <c r="M34" s="344"/>
      <c r="N34" s="247"/>
      <c r="O34" s="188"/>
    </row>
    <row r="35" spans="1:15" s="157" customFormat="1" ht="16.5" customHeight="1">
      <c r="A35" s="168" t="s">
        <v>362</v>
      </c>
      <c r="B35" s="189"/>
      <c r="C35" s="193" t="s">
        <v>109</v>
      </c>
      <c r="D35" s="340">
        <f>+D36</f>
        <v>1239.0000000000064</v>
      </c>
      <c r="E35" s="340">
        <f aca="true" t="shared" si="2" ref="E35:M35">+E36</f>
        <v>-55693</v>
      </c>
      <c r="F35" s="340">
        <f t="shared" si="2"/>
        <v>-17296</v>
      </c>
      <c r="G35" s="341">
        <f t="shared" si="2"/>
        <v>-16077.999999999993</v>
      </c>
      <c r="H35" s="341">
        <f t="shared" si="2"/>
        <v>5181.000000000002</v>
      </c>
      <c r="I35" s="341">
        <f t="shared" si="2"/>
        <v>-26064.00000000003</v>
      </c>
      <c r="J35" s="341">
        <f t="shared" si="2"/>
        <v>-9061</v>
      </c>
      <c r="K35" s="341">
        <f t="shared" si="2"/>
        <v>-10016</v>
      </c>
      <c r="L35" s="341">
        <f t="shared" si="2"/>
        <v>22198.00000000006</v>
      </c>
      <c r="M35" s="341">
        <f t="shared" si="2"/>
        <v>21946.99999999994</v>
      </c>
      <c r="N35" s="247"/>
      <c r="O35" s="188"/>
    </row>
    <row r="36" spans="1:15" s="157" customFormat="1" ht="16.5" customHeight="1">
      <c r="A36" s="168" t="s">
        <v>363</v>
      </c>
      <c r="B36" s="189"/>
      <c r="C36" s="194" t="s">
        <v>484</v>
      </c>
      <c r="D36" s="340">
        <f aca="true" t="shared" si="3" ref="D36:M36">D39-(D10+D12+D24+D25+D27+D28+D29+D31)</f>
        <v>1239.0000000000064</v>
      </c>
      <c r="E36" s="340">
        <f t="shared" si="3"/>
        <v>-55693</v>
      </c>
      <c r="F36" s="340">
        <f t="shared" si="3"/>
        <v>-17296</v>
      </c>
      <c r="G36" s="341">
        <f t="shared" si="3"/>
        <v>-16077.999999999993</v>
      </c>
      <c r="H36" s="341">
        <f t="shared" si="3"/>
        <v>5181.000000000002</v>
      </c>
      <c r="I36" s="341">
        <f t="shared" si="3"/>
        <v>-26064.00000000003</v>
      </c>
      <c r="J36" s="341">
        <f t="shared" si="3"/>
        <v>-9061</v>
      </c>
      <c r="K36" s="341">
        <f t="shared" si="3"/>
        <v>-10016</v>
      </c>
      <c r="L36" s="341">
        <f t="shared" si="3"/>
        <v>22198.00000000006</v>
      </c>
      <c r="M36" s="341">
        <f t="shared" si="3"/>
        <v>21946.99999999994</v>
      </c>
      <c r="N36" s="247"/>
      <c r="O36" s="188"/>
    </row>
    <row r="37" spans="1:15" s="157" customFormat="1" ht="16.5" customHeight="1">
      <c r="A37" s="168" t="s">
        <v>364</v>
      </c>
      <c r="B37" s="189"/>
      <c r="C37" s="190" t="s">
        <v>107</v>
      </c>
      <c r="D37" s="349"/>
      <c r="E37" s="349"/>
      <c r="F37" s="349"/>
      <c r="G37" s="350"/>
      <c r="H37" s="350"/>
      <c r="I37" s="350"/>
      <c r="J37" s="350"/>
      <c r="K37" s="350"/>
      <c r="L37" s="350"/>
      <c r="M37" s="350"/>
      <c r="N37" s="247"/>
      <c r="O37" s="188"/>
    </row>
    <row r="38" spans="1:15" ht="12.75" customHeight="1" thickBot="1">
      <c r="A38" s="181"/>
      <c r="B38" s="189"/>
      <c r="D38" s="354"/>
      <c r="E38" s="354"/>
      <c r="F38" s="354"/>
      <c r="G38" s="354"/>
      <c r="H38" s="354"/>
      <c r="I38" s="354"/>
      <c r="J38" s="354"/>
      <c r="K38" s="354"/>
      <c r="L38" s="354"/>
      <c r="M38" s="354"/>
      <c r="N38" s="257"/>
      <c r="O38" s="188"/>
    </row>
    <row r="39" spans="1:15" s="157" customFormat="1" ht="20.25" customHeight="1" thickBot="1" thickTop="1">
      <c r="A39" s="195" t="s">
        <v>365</v>
      </c>
      <c r="B39" s="189"/>
      <c r="C39" s="184" t="s">
        <v>140</v>
      </c>
      <c r="D39" s="334">
        <v>-3792</v>
      </c>
      <c r="E39" s="334">
        <v>-4881</v>
      </c>
      <c r="F39" s="334">
        <v>25886</v>
      </c>
      <c r="G39" s="355">
        <v>29172</v>
      </c>
      <c r="H39" s="355">
        <v>6920</v>
      </c>
      <c r="I39" s="355">
        <v>13679</v>
      </c>
      <c r="J39" s="355">
        <v>34690</v>
      </c>
      <c r="K39" s="355">
        <v>94777</v>
      </c>
      <c r="L39" s="355">
        <v>19516</v>
      </c>
      <c r="M39" s="355">
        <v>61068</v>
      </c>
      <c r="N39" s="250"/>
      <c r="O39" s="188"/>
    </row>
    <row r="40" spans="1:15" ht="9" customHeight="1" thickBot="1" thickTop="1">
      <c r="A40" s="181"/>
      <c r="B40" s="101"/>
      <c r="C40" s="196"/>
      <c r="D40" s="356"/>
      <c r="E40" s="356"/>
      <c r="F40" s="356"/>
      <c r="G40" s="356"/>
      <c r="H40" s="356"/>
      <c r="I40" s="356"/>
      <c r="J40" s="356"/>
      <c r="K40" s="356"/>
      <c r="L40" s="356"/>
      <c r="M40" s="356"/>
      <c r="N40" s="253"/>
      <c r="O40" s="49"/>
    </row>
    <row r="41" spans="1:15" ht="9" customHeight="1" thickBot="1" thickTop="1">
      <c r="A41" s="181"/>
      <c r="B41" s="101"/>
      <c r="C41" s="197"/>
      <c r="D41" s="357"/>
      <c r="E41" s="358"/>
      <c r="F41" s="358"/>
      <c r="G41" s="358"/>
      <c r="H41" s="358"/>
      <c r="I41" s="358"/>
      <c r="J41" s="358"/>
      <c r="K41" s="358"/>
      <c r="L41" s="358"/>
      <c r="M41" s="358"/>
      <c r="N41" s="254"/>
      <c r="O41" s="49"/>
    </row>
    <row r="42" spans="1:15" ht="17.25" thickBot="1" thickTop="1">
      <c r="A42" s="195" t="s">
        <v>366</v>
      </c>
      <c r="B42" s="101"/>
      <c r="C42" s="184" t="s">
        <v>104</v>
      </c>
      <c r="D42" s="334">
        <v>33667</v>
      </c>
      <c r="E42" s="334">
        <v>6372</v>
      </c>
      <c r="F42" s="334">
        <v>-7389</v>
      </c>
      <c r="G42" s="355">
        <v>27875</v>
      </c>
      <c r="H42" s="355">
        <v>9873</v>
      </c>
      <c r="I42" s="355">
        <v>28929</v>
      </c>
      <c r="J42" s="355">
        <v>53988</v>
      </c>
      <c r="K42" s="355">
        <v>185010</v>
      </c>
      <c r="L42" s="355">
        <v>224547</v>
      </c>
      <c r="M42" s="355">
        <v>270061</v>
      </c>
      <c r="N42" s="246"/>
      <c r="O42" s="49"/>
    </row>
    <row r="43" spans="1:15" ht="15.75" thickTop="1">
      <c r="A43" s="168" t="s">
        <v>367</v>
      </c>
      <c r="B43" s="101"/>
      <c r="C43" s="190" t="s">
        <v>129</v>
      </c>
      <c r="D43" s="341">
        <v>59643</v>
      </c>
      <c r="E43" s="341">
        <v>54762</v>
      </c>
      <c r="F43" s="341">
        <v>80648</v>
      </c>
      <c r="G43" s="341">
        <v>109820</v>
      </c>
      <c r="H43" s="341">
        <v>116740</v>
      </c>
      <c r="I43" s="341">
        <v>130419</v>
      </c>
      <c r="J43" s="341">
        <v>165109</v>
      </c>
      <c r="K43" s="341">
        <v>259886</v>
      </c>
      <c r="L43" s="341">
        <v>279402</v>
      </c>
      <c r="M43" s="341">
        <v>340470</v>
      </c>
      <c r="N43" s="244"/>
      <c r="O43" s="49"/>
    </row>
    <row r="44" spans="1:15" ht="15">
      <c r="A44" s="168" t="s">
        <v>368</v>
      </c>
      <c r="B44" s="101"/>
      <c r="C44" s="190" t="s">
        <v>130</v>
      </c>
      <c r="D44" s="341">
        <v>25976</v>
      </c>
      <c r="E44" s="341">
        <v>48390</v>
      </c>
      <c r="F44" s="341">
        <v>88037</v>
      </c>
      <c r="G44" s="341">
        <v>81945</v>
      </c>
      <c r="H44" s="341">
        <v>106867</v>
      </c>
      <c r="I44" s="341">
        <v>101490</v>
      </c>
      <c r="J44" s="341">
        <v>111121</v>
      </c>
      <c r="K44" s="341">
        <v>74876</v>
      </c>
      <c r="L44" s="341">
        <v>54855</v>
      </c>
      <c r="M44" s="341">
        <v>70409</v>
      </c>
      <c r="N44" s="255"/>
      <c r="O44" s="49"/>
    </row>
    <row r="45" spans="1:15" ht="9.75" customHeight="1" thickBot="1">
      <c r="A45" s="181"/>
      <c r="B45" s="101"/>
      <c r="C45" s="19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198"/>
      <c r="O45" s="49"/>
    </row>
    <row r="46" spans="1:17" ht="20.25" thickBot="1" thickTop="1">
      <c r="A46" s="181"/>
      <c r="B46" s="101"/>
      <c r="C46" s="199" t="s">
        <v>118</v>
      </c>
      <c r="D46" s="200"/>
      <c r="E46" s="200"/>
      <c r="F46" s="200"/>
      <c r="G46" s="200"/>
      <c r="H46" s="200"/>
      <c r="I46" s="200"/>
      <c r="J46" s="200"/>
      <c r="K46" s="200"/>
      <c r="L46" s="200"/>
      <c r="M46" s="200"/>
      <c r="N46" s="201"/>
      <c r="O46" s="49"/>
      <c r="Q46" s="29"/>
    </row>
    <row r="47" spans="1:17" ht="8.25" customHeight="1" thickTop="1">
      <c r="A47" s="181"/>
      <c r="B47" s="101"/>
      <c r="C47" s="202"/>
      <c r="D47" s="203"/>
      <c r="E47" s="204"/>
      <c r="F47" s="204"/>
      <c r="G47" s="204"/>
      <c r="H47" s="204"/>
      <c r="I47" s="204"/>
      <c r="J47" s="204"/>
      <c r="K47" s="204"/>
      <c r="L47" s="204"/>
      <c r="M47" s="204"/>
      <c r="N47" s="204"/>
      <c r="O47" s="49"/>
      <c r="Q47" s="29"/>
    </row>
    <row r="48" spans="1:17" ht="15.75">
      <c r="A48" s="181"/>
      <c r="B48" s="101"/>
      <c r="C48" s="85" t="s">
        <v>47</v>
      </c>
      <c r="D48" s="29"/>
      <c r="E48" s="42"/>
      <c r="F48" s="42"/>
      <c r="G48" s="29" t="s">
        <v>48</v>
      </c>
      <c r="H48" s="29"/>
      <c r="I48" s="29"/>
      <c r="J48" s="29"/>
      <c r="K48" s="29"/>
      <c r="L48" s="29"/>
      <c r="M48" s="29"/>
      <c r="N48" s="42"/>
      <c r="O48" s="49"/>
      <c r="Q48" s="29"/>
    </row>
    <row r="49" spans="1:17" ht="15.75">
      <c r="A49" s="181"/>
      <c r="B49" s="101"/>
      <c r="C49" s="85" t="s">
        <v>123</v>
      </c>
      <c r="D49" s="29"/>
      <c r="E49" s="42"/>
      <c r="F49" s="42"/>
      <c r="G49" s="29" t="s">
        <v>113</v>
      </c>
      <c r="H49" s="29"/>
      <c r="I49" s="29"/>
      <c r="J49" s="29"/>
      <c r="K49" s="29"/>
      <c r="L49" s="29"/>
      <c r="M49" s="29"/>
      <c r="N49" s="42"/>
      <c r="O49" s="49"/>
      <c r="Q49" s="29"/>
    </row>
    <row r="50" spans="1:17" ht="15.75">
      <c r="A50" s="181"/>
      <c r="B50" s="101"/>
      <c r="C50" s="85" t="s">
        <v>114</v>
      </c>
      <c r="D50" s="279"/>
      <c r="E50" s="280"/>
      <c r="F50" s="280"/>
      <c r="G50" s="279" t="s">
        <v>115</v>
      </c>
      <c r="H50" s="279"/>
      <c r="I50" s="279"/>
      <c r="J50" s="279"/>
      <c r="K50" s="279"/>
      <c r="L50" s="279"/>
      <c r="M50" s="279"/>
      <c r="N50" s="280"/>
      <c r="O50" s="49"/>
      <c r="Q50" s="29"/>
    </row>
    <row r="51" spans="1:17" ht="9.75" customHeight="1" thickBot="1">
      <c r="A51" s="205"/>
      <c r="B51" s="206"/>
      <c r="C51" s="207"/>
      <c r="D51" s="281"/>
      <c r="E51" s="282"/>
      <c r="F51" s="282"/>
      <c r="G51" s="282"/>
      <c r="H51" s="282"/>
      <c r="I51" s="282"/>
      <c r="J51" s="282"/>
      <c r="K51" s="282"/>
      <c r="L51" s="282"/>
      <c r="M51" s="282"/>
      <c r="N51" s="282"/>
      <c r="O51" s="61"/>
      <c r="Q51" s="29"/>
    </row>
    <row r="52" spans="1:17" ht="16.5" thickTop="1">
      <c r="A52" s="58"/>
      <c r="B52" s="208"/>
      <c r="C52" s="85"/>
      <c r="D52" s="279"/>
      <c r="E52" s="279"/>
      <c r="F52" s="279"/>
      <c r="G52" s="279"/>
      <c r="H52" s="279"/>
      <c r="I52" s="279"/>
      <c r="J52" s="279"/>
      <c r="K52" s="279"/>
      <c r="L52" s="279"/>
      <c r="M52" s="279"/>
      <c r="N52" s="279"/>
      <c r="O52" s="29"/>
      <c r="P52" s="29"/>
      <c r="Q52" s="29"/>
    </row>
    <row r="53" spans="4:14" ht="15">
      <c r="D53" s="283"/>
      <c r="E53" s="283"/>
      <c r="F53" s="283"/>
      <c r="G53" s="283"/>
      <c r="H53" s="283"/>
      <c r="I53" s="283"/>
      <c r="J53" s="283"/>
      <c r="K53" s="283"/>
      <c r="L53" s="283"/>
      <c r="M53" s="283"/>
      <c r="N53" s="283"/>
    </row>
    <row r="54" spans="2:15" ht="15">
      <c r="B54" s="149" t="s">
        <v>156</v>
      </c>
      <c r="C54" s="92"/>
      <c r="D54" s="284"/>
      <c r="E54" s="284"/>
      <c r="F54" s="284"/>
      <c r="G54" s="284"/>
      <c r="H54" s="284"/>
      <c r="I54" s="284"/>
      <c r="J54" s="284"/>
      <c r="K54" s="284"/>
      <c r="L54" s="284"/>
      <c r="M54" s="284"/>
      <c r="N54" s="284"/>
      <c r="O54" s="66"/>
    </row>
    <row r="55" spans="2:15" ht="15.75">
      <c r="B55" s="209"/>
      <c r="C55" s="210" t="s">
        <v>447</v>
      </c>
      <c r="D55" s="278">
        <f aca="true" t="shared" si="4" ref="D55:K55">IF(D39="M",0,D39)-IF(D10="M",0,D10)-IF(D12="M",0,D12)-IF(D23="M",0,D23)-IF(D35="M",0,D35)</f>
        <v>0</v>
      </c>
      <c r="E55" s="278">
        <f t="shared" si="4"/>
        <v>0</v>
      </c>
      <c r="F55" s="278">
        <f t="shared" si="4"/>
        <v>0</v>
      </c>
      <c r="G55" s="278">
        <f t="shared" si="4"/>
        <v>0</v>
      </c>
      <c r="H55" s="278">
        <f t="shared" si="4"/>
        <v>0</v>
      </c>
      <c r="I55" s="278">
        <f t="shared" si="4"/>
        <v>0</v>
      </c>
      <c r="J55" s="278">
        <f t="shared" si="4"/>
        <v>0</v>
      </c>
      <c r="K55" s="278">
        <f t="shared" si="4"/>
        <v>0</v>
      </c>
      <c r="L55" s="278">
        <f>IF(L39="M",0,L39)-IF(L10="M",0,L10)-IF(L12="M",0,L12)-IF(L23="M",0,L23)-IF(L35="M",0,L35)</f>
        <v>0</v>
      </c>
      <c r="M55" s="278">
        <f>IF(M39="M",0,M39)-IF(M10="M",0,M10)-IF(M12="M",0,M12)-IF(M23="M",0,M23)-IF(M35="M",0,M35)</f>
        <v>0</v>
      </c>
      <c r="N55" s="67"/>
      <c r="O55" s="68"/>
    </row>
    <row r="56" spans="2:15" ht="15.75">
      <c r="B56" s="209"/>
      <c r="C56" s="210" t="s">
        <v>448</v>
      </c>
      <c r="D56" s="278">
        <f aca="true" t="shared" si="5" ref="D56:K56">IF(D12="M",0,D12)-IF(D13="M",0,D13)-IF(D14="M",0,D14)-IF(D15="M",0,D15)-IF(D18="M",0,D18)-IF(D21="M",0,D21)</f>
        <v>0</v>
      </c>
      <c r="E56" s="278">
        <f t="shared" si="5"/>
        <v>0</v>
      </c>
      <c r="F56" s="278">
        <f t="shared" si="5"/>
        <v>0</v>
      </c>
      <c r="G56" s="278">
        <f t="shared" si="5"/>
        <v>0</v>
      </c>
      <c r="H56" s="278">
        <f t="shared" si="5"/>
        <v>0</v>
      </c>
      <c r="I56" s="278">
        <f t="shared" si="5"/>
        <v>0</v>
      </c>
      <c r="J56" s="278">
        <f t="shared" si="5"/>
        <v>0</v>
      </c>
      <c r="K56" s="278">
        <f t="shared" si="5"/>
        <v>0</v>
      </c>
      <c r="L56" s="278">
        <f>IF(L12="M",0,L12)-IF(L13="M",0,L13)-IF(L14="M",0,L14)-IF(L15="M",0,L15)-IF(L18="M",0,L18)-IF(L21="M",0,L21)</f>
        <v>0</v>
      </c>
      <c r="M56" s="278">
        <f>IF(M12="M",0,M12)-IF(M13="M",0,M13)-IF(M14="M",0,M14)-IF(M15="M",0,M15)-IF(M18="M",0,M18)-IF(M21="M",0,M21)</f>
        <v>0</v>
      </c>
      <c r="N56" s="67"/>
      <c r="O56" s="68"/>
    </row>
    <row r="57" spans="2:15" ht="15.75">
      <c r="B57" s="209"/>
      <c r="C57" s="210" t="s">
        <v>449</v>
      </c>
      <c r="D57" s="278">
        <f aca="true" t="shared" si="6" ref="D57:K57">IF(D15="M",0,D15)-IF(D16="M",0,D16)-IF(D17="M",0,D17)</f>
        <v>0</v>
      </c>
      <c r="E57" s="278">
        <f t="shared" si="6"/>
        <v>0</v>
      </c>
      <c r="F57" s="278">
        <f t="shared" si="6"/>
        <v>0</v>
      </c>
      <c r="G57" s="278">
        <f t="shared" si="6"/>
        <v>0</v>
      </c>
      <c r="H57" s="278">
        <f t="shared" si="6"/>
        <v>0</v>
      </c>
      <c r="I57" s="278">
        <f t="shared" si="6"/>
        <v>0</v>
      </c>
      <c r="J57" s="278">
        <f t="shared" si="6"/>
        <v>0</v>
      </c>
      <c r="K57" s="278">
        <f t="shared" si="6"/>
        <v>0</v>
      </c>
      <c r="L57" s="278">
        <f>IF(L15="M",0,L15)-IF(L16="M",0,L16)-IF(L17="M",0,L17)</f>
        <v>0</v>
      </c>
      <c r="M57" s="278">
        <f>IF(M15="M",0,M15)-IF(M16="M",0,M16)-IF(M17="M",0,M17)</f>
        <v>0</v>
      </c>
      <c r="N57" s="67"/>
      <c r="O57" s="68"/>
    </row>
    <row r="58" spans="2:15" ht="15.75">
      <c r="B58" s="209"/>
      <c r="C58" s="210" t="s">
        <v>450</v>
      </c>
      <c r="D58" s="278">
        <f aca="true" t="shared" si="7" ref="D58:K58">IF(D18="M",0,D18)-IF(D19="M",0,D19)-IF(D20="M",0,D20)</f>
        <v>0</v>
      </c>
      <c r="E58" s="278">
        <f t="shared" si="7"/>
        <v>0</v>
      </c>
      <c r="F58" s="278">
        <f t="shared" si="7"/>
        <v>0</v>
      </c>
      <c r="G58" s="278">
        <f t="shared" si="7"/>
        <v>0</v>
      </c>
      <c r="H58" s="278">
        <f t="shared" si="7"/>
        <v>0</v>
      </c>
      <c r="I58" s="278">
        <f t="shared" si="7"/>
        <v>0</v>
      </c>
      <c r="J58" s="278">
        <f t="shared" si="7"/>
        <v>0</v>
      </c>
      <c r="K58" s="278">
        <f t="shared" si="7"/>
        <v>0</v>
      </c>
      <c r="L58" s="278">
        <f>IF(L18="M",0,L18)-IF(L19="M",0,L19)-IF(L20="M",0,L20)</f>
        <v>0</v>
      </c>
      <c r="M58" s="278">
        <f>IF(M18="M",0,M18)-IF(M19="M",0,M19)-IF(M20="M",0,M20)</f>
        <v>0</v>
      </c>
      <c r="N58" s="67"/>
      <c r="O58" s="68"/>
    </row>
    <row r="59" spans="2:15" ht="23.25">
      <c r="B59" s="209"/>
      <c r="C59" s="210" t="s">
        <v>451</v>
      </c>
      <c r="D59" s="278">
        <f aca="true" t="shared" si="8" ref="D59:K59">IF(D23="M",0,D23)-IF(D24="M",0,D24)-IF(D25="M",0,D25)-IF(D27="M",0,D27)-IF(D28="M",0,D28)-IF(D29="M",0,D29)-IF(D31="M",0,D31)-IF(D32="M",0,D32)-IF(D33="M",0,D33)</f>
        <v>6.821210263296962E-13</v>
      </c>
      <c r="E59" s="278">
        <f t="shared" si="8"/>
        <v>0</v>
      </c>
      <c r="F59" s="278">
        <f t="shared" si="8"/>
        <v>0</v>
      </c>
      <c r="G59" s="278">
        <f t="shared" si="8"/>
        <v>0</v>
      </c>
      <c r="H59" s="278">
        <f t="shared" si="8"/>
        <v>0</v>
      </c>
      <c r="I59" s="278">
        <f t="shared" si="8"/>
        <v>0</v>
      </c>
      <c r="J59" s="278">
        <f t="shared" si="8"/>
        <v>0</v>
      </c>
      <c r="K59" s="278">
        <f t="shared" si="8"/>
        <v>0</v>
      </c>
      <c r="L59" s="278">
        <f>IF(L23="M",0,L23)-IF(L24="M",0,L24)-IF(L25="M",0,L25)-IF(L27="M",0,L27)-IF(L28="M",0,L28)-IF(L29="M",0,L29)-IF(L31="M",0,L31)-IF(L32="M",0,L32)-IF(L33="M",0,L33)</f>
        <v>0</v>
      </c>
      <c r="M59" s="278">
        <f>IF(M23="M",0,M23)-IF(M24="M",0,M24)-IF(M25="M",0,M25)-IF(M27="M",0,M27)-IF(M28="M",0,M28)-IF(M29="M",0,M29)-IF(M31="M",0,M31)-IF(M32="M",0,M32)-IF(M33="M",0,M33)</f>
        <v>0</v>
      </c>
      <c r="N59" s="67"/>
      <c r="O59" s="68"/>
    </row>
    <row r="60" spans="2:15" ht="15.75">
      <c r="B60" s="209"/>
      <c r="C60" s="210" t="s">
        <v>452</v>
      </c>
      <c r="D60" s="278">
        <f aca="true" t="shared" si="9" ref="D60:K60">IF(D35="M",0,D35)-IF(D36="M",0,D36)-IF(D37="M",0,D37)</f>
        <v>0</v>
      </c>
      <c r="E60" s="278">
        <f t="shared" si="9"/>
        <v>0</v>
      </c>
      <c r="F60" s="278">
        <f t="shared" si="9"/>
        <v>0</v>
      </c>
      <c r="G60" s="278">
        <f t="shared" si="9"/>
        <v>0</v>
      </c>
      <c r="H60" s="278">
        <f t="shared" si="9"/>
        <v>0</v>
      </c>
      <c r="I60" s="278">
        <f t="shared" si="9"/>
        <v>0</v>
      </c>
      <c r="J60" s="278">
        <f t="shared" si="9"/>
        <v>0</v>
      </c>
      <c r="K60" s="278">
        <f t="shared" si="9"/>
        <v>0</v>
      </c>
      <c r="L60" s="278">
        <f>IF(L35="M",0,L35)-IF(L36="M",0,L36)-IF(L37="M",0,L37)</f>
        <v>0</v>
      </c>
      <c r="M60" s="278">
        <f>IF(M35="M",0,M35)-IF(M36="M",0,M36)-IF(M37="M",0,M37)</f>
        <v>0</v>
      </c>
      <c r="N60" s="67"/>
      <c r="O60" s="68"/>
    </row>
    <row r="61" spans="2:15" ht="15.75">
      <c r="B61" s="209"/>
      <c r="C61" s="210" t="s">
        <v>453</v>
      </c>
      <c r="D61" s="276"/>
      <c r="E61" s="276"/>
      <c r="F61" s="276"/>
      <c r="G61" s="276"/>
      <c r="H61" s="276"/>
      <c r="I61" s="276"/>
      <c r="J61" s="276"/>
      <c r="K61" s="276"/>
      <c r="L61" s="276"/>
      <c r="M61" s="276"/>
      <c r="N61" s="67"/>
      <c r="O61" s="68"/>
    </row>
    <row r="62" spans="2:15" ht="15.75">
      <c r="B62" s="209"/>
      <c r="C62" s="210" t="s">
        <v>455</v>
      </c>
      <c r="D62" s="278">
        <f aca="true" t="shared" si="10" ref="D62:K62">IF(D42="M",0,D42)-IF(D43="M",0,D43)+IF(D44="M",0,D44)</f>
        <v>0</v>
      </c>
      <c r="E62" s="278">
        <f t="shared" si="10"/>
        <v>0</v>
      </c>
      <c r="F62" s="278">
        <f t="shared" si="10"/>
        <v>0</v>
      </c>
      <c r="G62" s="278">
        <f t="shared" si="10"/>
        <v>0</v>
      </c>
      <c r="H62" s="278">
        <f t="shared" si="10"/>
        <v>0</v>
      </c>
      <c r="I62" s="278">
        <f t="shared" si="10"/>
        <v>0</v>
      </c>
      <c r="J62" s="278">
        <f t="shared" si="10"/>
        <v>0</v>
      </c>
      <c r="K62" s="278">
        <f t="shared" si="10"/>
        <v>0</v>
      </c>
      <c r="L62" s="278">
        <f>IF(L42="M",0,L42)-IF(L43="M",0,L43)+IF(L44="M",0,L44)</f>
        <v>0</v>
      </c>
      <c r="M62" s="278">
        <f>IF(M42="M",0,M42)-IF(M43="M",0,M43)+IF(M44="M",0,M44)</f>
        <v>0</v>
      </c>
      <c r="N62" s="67"/>
      <c r="O62" s="68"/>
    </row>
    <row r="63" spans="2:15" ht="15.75">
      <c r="B63" s="211" t="s">
        <v>407</v>
      </c>
      <c r="C63" s="212"/>
      <c r="D63" s="276"/>
      <c r="E63" s="276"/>
      <c r="F63" s="276"/>
      <c r="G63" s="276"/>
      <c r="H63" s="276"/>
      <c r="I63" s="276"/>
      <c r="J63" s="276"/>
      <c r="K63" s="276"/>
      <c r="L63" s="276"/>
      <c r="M63" s="276"/>
      <c r="N63" s="67"/>
      <c r="O63" s="68"/>
    </row>
    <row r="64" spans="2:15" ht="15.75">
      <c r="B64" s="213"/>
      <c r="C64" s="214" t="s">
        <v>454</v>
      </c>
      <c r="D64" s="286">
        <f>IF('Table 1'!E13="M",0,'Table 1'!E13)+IF('Table 3D'!D10="M",0,'Table 3D'!D10)</f>
        <v>0</v>
      </c>
      <c r="E64" s="286">
        <f>IF('Table 1'!F13="M",0,'Table 1'!F13)+IF('Table 3D'!E10="M",0,'Table 3D'!E10)</f>
        <v>0</v>
      </c>
      <c r="F64" s="286">
        <f>IF('Table 1'!G13="M",0,'Table 1'!G13)+IF('Table 3D'!F10="M",0,'Table 3D'!F10)</f>
        <v>0</v>
      </c>
      <c r="G64" s="286">
        <f>IF('Table 1'!H13="M",0,'Table 1'!H13)+IF('Table 3D'!G10="M",0,'Table 3D'!G10)</f>
        <v>0</v>
      </c>
      <c r="H64" s="286">
        <f>IF('Table 1'!I13="M",0,'Table 1'!I13)+IF('Table 3D'!H10="M",0,'Table 3D'!H10)</f>
        <v>0</v>
      </c>
      <c r="I64" s="286">
        <f>IF('Table 1'!J13="M",0,'Table 1'!J13)+IF('Table 3D'!I10="M",0,'Table 3D'!I10)</f>
        <v>0</v>
      </c>
      <c r="J64" s="286">
        <f>IF('Table 1'!K13="M",0,'Table 1'!K13)+IF('Table 3D'!J10="M",0,'Table 3D'!J10)</f>
        <v>0</v>
      </c>
      <c r="K64" s="286">
        <f>IF('Table 1'!L13="M",0,'Table 1'!L13)+IF('Table 3D'!K10="M",0,'Table 3D'!K10)</f>
        <v>0</v>
      </c>
      <c r="L64" s="286">
        <f>IF('Table 1'!M13="M",0,'Table 1'!M13)+IF('Table 3D'!L10="M",0,'Table 3D'!L10)</f>
        <v>0</v>
      </c>
      <c r="M64" s="286">
        <f>IF('Table 1'!N13="M",0,'Table 1'!N13)+IF('Table 3D'!M10="M",0,'Table 3D'!M10)</f>
        <v>0</v>
      </c>
      <c r="N64" s="69"/>
      <c r="O64" s="70"/>
    </row>
  </sheetData>
  <sheetProtection/>
  <mergeCells count="1">
    <mergeCell ref="D6:M6"/>
  </mergeCell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4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3" transitionEvaluation="1">
    <pageSetUpPr fitToPage="1"/>
  </sheetPr>
  <dimension ref="A1:Q64"/>
  <sheetViews>
    <sheetView showGridLines="0" defaultGridColor="0" zoomScale="75" zoomScaleNormal="75" colorId="22" workbookViewId="0" topLeftCell="C1">
      <selection activeCell="M16" sqref="M16"/>
    </sheetView>
  </sheetViews>
  <sheetFormatPr defaultColWidth="9.77734375" defaultRowHeight="15"/>
  <cols>
    <col min="1" max="1" width="18.6640625" style="42" hidden="1" customWidth="1"/>
    <col min="2" max="2" width="3.77734375" style="28" customWidth="1"/>
    <col min="3" max="3" width="72.4453125" style="91" customWidth="1"/>
    <col min="4" max="4" width="10.99609375" style="28" customWidth="1"/>
    <col min="5" max="6" width="10.77734375" style="28" customWidth="1"/>
    <col min="7" max="13" width="10.6640625" style="28" customWidth="1"/>
    <col min="14" max="14" width="87.5546875" style="28" customWidth="1"/>
    <col min="15" max="15" width="5.3359375" style="28" customWidth="1"/>
    <col min="16" max="16" width="0.9921875" style="28" customWidth="1"/>
    <col min="17" max="17" width="0.55078125" style="28" customWidth="1"/>
    <col min="18" max="18" width="9.77734375" style="28" customWidth="1"/>
    <col min="19" max="19" width="40.77734375" style="28" customWidth="1"/>
    <col min="20" max="16384" width="9.77734375" style="28" customWidth="1"/>
  </cols>
  <sheetData>
    <row r="1" spans="1:17" ht="9.75" customHeight="1">
      <c r="A1" s="62"/>
      <c r="B1" s="62"/>
      <c r="C1" s="176"/>
      <c r="D1" s="6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Q1" s="29"/>
    </row>
    <row r="2" spans="1:17" ht="18">
      <c r="A2" s="58" t="s">
        <v>44</v>
      </c>
      <c r="B2" s="178" t="s">
        <v>44</v>
      </c>
      <c r="C2" s="82" t="s">
        <v>91</v>
      </c>
      <c r="D2" s="27"/>
      <c r="Q2" s="29"/>
    </row>
    <row r="3" spans="1:17" ht="18">
      <c r="A3" s="58"/>
      <c r="B3" s="178"/>
      <c r="C3" s="82" t="s">
        <v>92</v>
      </c>
      <c r="D3" s="27"/>
      <c r="Q3" s="29"/>
    </row>
    <row r="4" spans="1:17" ht="16.5" thickBot="1">
      <c r="A4" s="58"/>
      <c r="B4" s="178"/>
      <c r="C4" s="89"/>
      <c r="D4" s="59"/>
      <c r="Q4" s="29"/>
    </row>
    <row r="5" spans="1:17" ht="16.5" thickTop="1">
      <c r="A5" s="179"/>
      <c r="B5" s="180"/>
      <c r="C5" s="84"/>
      <c r="D5" s="31"/>
      <c r="E5" s="31"/>
      <c r="F5" s="31"/>
      <c r="G5" s="32"/>
      <c r="H5" s="32"/>
      <c r="I5" s="32"/>
      <c r="J5" s="32"/>
      <c r="K5" s="32"/>
      <c r="L5" s="32"/>
      <c r="M5" s="32"/>
      <c r="N5" s="32"/>
      <c r="O5" s="33"/>
      <c r="Q5" s="29"/>
    </row>
    <row r="6" spans="1:15" ht="15.75">
      <c r="A6" s="181"/>
      <c r="B6" s="101"/>
      <c r="C6" s="269" t="s">
        <v>546</v>
      </c>
      <c r="D6" s="399" t="s">
        <v>2</v>
      </c>
      <c r="E6" s="400"/>
      <c r="F6" s="400"/>
      <c r="G6" s="400"/>
      <c r="H6" s="400"/>
      <c r="I6" s="400"/>
      <c r="J6" s="400"/>
      <c r="K6" s="400"/>
      <c r="L6" s="400"/>
      <c r="M6" s="400"/>
      <c r="N6" s="35"/>
      <c r="O6" s="49"/>
    </row>
    <row r="7" spans="1:15" ht="15.75">
      <c r="A7" s="181"/>
      <c r="B7" s="101"/>
      <c r="C7" s="76" t="s">
        <v>547</v>
      </c>
      <c r="D7" s="37">
        <v>1995</v>
      </c>
      <c r="E7" s="37">
        <v>1996</v>
      </c>
      <c r="F7" s="37">
        <v>1997</v>
      </c>
      <c r="G7" s="37">
        <v>1998</v>
      </c>
      <c r="H7" s="37">
        <v>1999</v>
      </c>
      <c r="I7" s="37">
        <v>2000</v>
      </c>
      <c r="J7" s="37">
        <v>2001</v>
      </c>
      <c r="K7" s="37">
        <v>2002</v>
      </c>
      <c r="L7" s="37">
        <v>2003</v>
      </c>
      <c r="M7" s="37">
        <v>2004</v>
      </c>
      <c r="N7" s="38"/>
      <c r="O7" s="49"/>
    </row>
    <row r="8" spans="1:15" ht="15.75">
      <c r="A8" s="181"/>
      <c r="B8" s="101"/>
      <c r="C8" s="269" t="s">
        <v>548</v>
      </c>
      <c r="D8" s="268" t="s">
        <v>524</v>
      </c>
      <c r="E8" s="268" t="s">
        <v>524</v>
      </c>
      <c r="F8" s="268" t="s">
        <v>524</v>
      </c>
      <c r="G8" s="268" t="s">
        <v>524</v>
      </c>
      <c r="H8" s="268" t="s">
        <v>524</v>
      </c>
      <c r="I8" s="268" t="s">
        <v>524</v>
      </c>
      <c r="J8" s="268" t="s">
        <v>524</v>
      </c>
      <c r="K8" s="268" t="s">
        <v>524</v>
      </c>
      <c r="L8" s="268" t="s">
        <v>524</v>
      </c>
      <c r="M8" s="268" t="s">
        <v>524</v>
      </c>
      <c r="N8" s="182"/>
      <c r="O8" s="49"/>
    </row>
    <row r="9" spans="1:15" ht="10.5" customHeight="1" thickBot="1">
      <c r="A9" s="181"/>
      <c r="B9" s="101"/>
      <c r="C9" s="86"/>
      <c r="D9" s="108"/>
      <c r="E9" s="108"/>
      <c r="F9" s="108"/>
      <c r="G9" s="215"/>
      <c r="H9" s="215"/>
      <c r="I9" s="215"/>
      <c r="J9" s="215"/>
      <c r="K9" s="215"/>
      <c r="L9" s="215"/>
      <c r="M9" s="215"/>
      <c r="N9" s="183"/>
      <c r="O9" s="49"/>
    </row>
    <row r="10" spans="1:15" ht="17.25" thickBot="1" thickTop="1">
      <c r="A10" s="168" t="s">
        <v>369</v>
      </c>
      <c r="B10" s="101"/>
      <c r="C10" s="184" t="s">
        <v>488</v>
      </c>
      <c r="D10" s="334">
        <f>-'Table 1'!E14</f>
        <v>0</v>
      </c>
      <c r="E10" s="334">
        <f>-'Table 1'!F14</f>
        <v>-41379</v>
      </c>
      <c r="F10" s="334">
        <f>-'Table 1'!G14</f>
        <v>-8113</v>
      </c>
      <c r="G10" s="334">
        <f>-'Table 1'!H14</f>
        <v>37207</v>
      </c>
      <c r="H10" s="334">
        <f>-'Table 1'!I14</f>
        <v>18279</v>
      </c>
      <c r="I10" s="334">
        <f>-'Table 1'!J14</f>
        <v>14536.002999999924</v>
      </c>
      <c r="J10" s="334">
        <f>-'Table 1'!K14</f>
        <v>-70489.00000000003</v>
      </c>
      <c r="K10" s="334">
        <f>-'Table 1'!L14</f>
        <v>51352</v>
      </c>
      <c r="L10" s="334">
        <f>-'Table 1'!M14</f>
        <v>241855</v>
      </c>
      <c r="M10" s="355">
        <f>-'Table 1'!N14</f>
        <v>61672</v>
      </c>
      <c r="N10" s="246"/>
      <c r="O10" s="49"/>
    </row>
    <row r="11" spans="1:15" ht="6" customHeight="1" thickTop="1">
      <c r="A11" s="164"/>
      <c r="B11" s="101"/>
      <c r="C11" s="185"/>
      <c r="D11" s="335"/>
      <c r="E11" s="336"/>
      <c r="F11" s="336"/>
      <c r="G11" s="337"/>
      <c r="H11" s="337"/>
      <c r="I11" s="337"/>
      <c r="J11" s="337"/>
      <c r="K11" s="337"/>
      <c r="L11" s="337"/>
      <c r="M11" s="337"/>
      <c r="N11" s="243"/>
      <c r="O11" s="49"/>
    </row>
    <row r="12" spans="1:15" s="157" customFormat="1" ht="16.5" customHeight="1">
      <c r="A12" s="168" t="s">
        <v>370</v>
      </c>
      <c r="B12" s="186"/>
      <c r="C12" s="187" t="s">
        <v>111</v>
      </c>
      <c r="D12" s="338">
        <f aca="true" t="shared" si="0" ref="D12:K12">D13+D14+D15+D18+D21</f>
        <v>16005</v>
      </c>
      <c r="E12" s="338">
        <f t="shared" si="0"/>
        <v>12796</v>
      </c>
      <c r="F12" s="338">
        <f t="shared" si="0"/>
        <v>38793</v>
      </c>
      <c r="G12" s="339">
        <f t="shared" si="0"/>
        <v>4824</v>
      </c>
      <c r="H12" s="339">
        <f t="shared" si="0"/>
        <v>-92539</v>
      </c>
      <c r="I12" s="339">
        <f t="shared" si="0"/>
        <v>20646</v>
      </c>
      <c r="J12" s="339">
        <f t="shared" si="0"/>
        <v>15033</v>
      </c>
      <c r="K12" s="339">
        <f t="shared" si="0"/>
        <v>27910</v>
      </c>
      <c r="L12" s="339">
        <f>L13+L14+L15+L18+L21</f>
        <v>15031</v>
      </c>
      <c r="M12" s="339">
        <f>M13+M14+M15+M18+M21</f>
        <v>36672</v>
      </c>
      <c r="N12" s="247"/>
      <c r="O12" s="188"/>
    </row>
    <row r="13" spans="1:15" s="157" customFormat="1" ht="16.5" customHeight="1">
      <c r="A13" s="168" t="s">
        <v>371</v>
      </c>
      <c r="B13" s="189"/>
      <c r="C13" s="190" t="s">
        <v>98</v>
      </c>
      <c r="D13" s="340">
        <v>1460</v>
      </c>
      <c r="E13" s="340">
        <v>384</v>
      </c>
      <c r="F13" s="340">
        <v>2776</v>
      </c>
      <c r="G13" s="341">
        <v>-7476</v>
      </c>
      <c r="H13" s="341">
        <v>4</v>
      </c>
      <c r="I13" s="341">
        <v>-158</v>
      </c>
      <c r="J13" s="341">
        <v>0</v>
      </c>
      <c r="K13" s="341">
        <v>-1</v>
      </c>
      <c r="L13" s="341">
        <v>4579</v>
      </c>
      <c r="M13" s="341">
        <v>1099</v>
      </c>
      <c r="N13" s="247"/>
      <c r="O13" s="188"/>
    </row>
    <row r="14" spans="1:15" s="157" customFormat="1" ht="16.5" customHeight="1">
      <c r="A14" s="168" t="s">
        <v>372</v>
      </c>
      <c r="B14" s="189"/>
      <c r="C14" s="190" t="s">
        <v>135</v>
      </c>
      <c r="D14" s="340">
        <v>-5682</v>
      </c>
      <c r="E14" s="340">
        <v>-1602</v>
      </c>
      <c r="F14" s="340">
        <v>-598</v>
      </c>
      <c r="G14" s="341">
        <v>-2001</v>
      </c>
      <c r="H14" s="341">
        <v>-7569</v>
      </c>
      <c r="I14" s="341">
        <v>0</v>
      </c>
      <c r="J14" s="341">
        <v>0</v>
      </c>
      <c r="K14" s="341">
        <v>0</v>
      </c>
      <c r="L14" s="341">
        <v>0</v>
      </c>
      <c r="M14" s="341">
        <v>0</v>
      </c>
      <c r="N14" s="247"/>
      <c r="O14" s="188"/>
    </row>
    <row r="15" spans="1:15" s="157" customFormat="1" ht="16.5" customHeight="1">
      <c r="A15" s="168" t="s">
        <v>373</v>
      </c>
      <c r="B15" s="189"/>
      <c r="C15" s="190" t="s">
        <v>45</v>
      </c>
      <c r="D15" s="341">
        <v>25</v>
      </c>
      <c r="E15" s="341">
        <v>60</v>
      </c>
      <c r="F15" s="341">
        <v>18</v>
      </c>
      <c r="G15" s="341">
        <v>52</v>
      </c>
      <c r="H15" s="341">
        <v>41</v>
      </c>
      <c r="I15" s="341">
        <v>65</v>
      </c>
      <c r="J15" s="341">
        <v>168</v>
      </c>
      <c r="K15" s="341">
        <v>-92</v>
      </c>
      <c r="L15" s="341">
        <v>47</v>
      </c>
      <c r="M15" s="341">
        <v>70</v>
      </c>
      <c r="N15" s="247"/>
      <c r="O15" s="188"/>
    </row>
    <row r="16" spans="1:15" s="157" customFormat="1" ht="16.5" customHeight="1">
      <c r="A16" s="168" t="s">
        <v>374</v>
      </c>
      <c r="B16" s="189"/>
      <c r="C16" s="191" t="s">
        <v>86</v>
      </c>
      <c r="D16" s="340">
        <v>30</v>
      </c>
      <c r="E16" s="340">
        <v>75</v>
      </c>
      <c r="F16" s="340">
        <v>84</v>
      </c>
      <c r="G16" s="341">
        <v>427</v>
      </c>
      <c r="H16" s="341">
        <v>202</v>
      </c>
      <c r="I16" s="341">
        <v>65</v>
      </c>
      <c r="J16" s="341">
        <v>190</v>
      </c>
      <c r="K16" s="341">
        <v>35.82</v>
      </c>
      <c r="L16" s="341">
        <v>115.753</v>
      </c>
      <c r="M16" s="341">
        <v>138.55</v>
      </c>
      <c r="N16" s="247"/>
      <c r="O16" s="188"/>
    </row>
    <row r="17" spans="1:15" s="157" customFormat="1" ht="16.5" customHeight="1">
      <c r="A17" s="168" t="s">
        <v>375</v>
      </c>
      <c r="B17" s="189"/>
      <c r="C17" s="190" t="s">
        <v>87</v>
      </c>
      <c r="D17" s="340">
        <v>-5</v>
      </c>
      <c r="E17" s="340">
        <v>-15</v>
      </c>
      <c r="F17" s="340">
        <v>-66</v>
      </c>
      <c r="G17" s="341">
        <v>-375</v>
      </c>
      <c r="H17" s="341">
        <v>-161</v>
      </c>
      <c r="I17" s="341">
        <v>0</v>
      </c>
      <c r="J17" s="341">
        <v>-22</v>
      </c>
      <c r="K17" s="341">
        <v>-127.82</v>
      </c>
      <c r="L17" s="341">
        <v>-68.75300000000001</v>
      </c>
      <c r="M17" s="341">
        <v>-68.55</v>
      </c>
      <c r="N17" s="247"/>
      <c r="O17" s="188"/>
    </row>
    <row r="18" spans="1:15" s="157" customFormat="1" ht="16.5" customHeight="1">
      <c r="A18" s="168" t="s">
        <v>376</v>
      </c>
      <c r="B18" s="189"/>
      <c r="C18" s="191" t="s">
        <v>46</v>
      </c>
      <c r="D18" s="341">
        <v>12029</v>
      </c>
      <c r="E18" s="341">
        <v>-1297</v>
      </c>
      <c r="F18" s="341">
        <v>11160</v>
      </c>
      <c r="G18" s="341">
        <v>-7354</v>
      </c>
      <c r="H18" s="341">
        <v>-66819</v>
      </c>
      <c r="I18" s="341">
        <v>-9896</v>
      </c>
      <c r="J18" s="341">
        <v>-901</v>
      </c>
      <c r="K18" s="341">
        <v>0</v>
      </c>
      <c r="L18" s="341">
        <v>0</v>
      </c>
      <c r="M18" s="341">
        <v>0</v>
      </c>
      <c r="N18" s="247"/>
      <c r="O18" s="188"/>
    </row>
    <row r="19" spans="1:15" s="157" customFormat="1" ht="16.5" customHeight="1">
      <c r="A19" s="168" t="s">
        <v>377</v>
      </c>
      <c r="B19" s="189"/>
      <c r="C19" s="191" t="s">
        <v>86</v>
      </c>
      <c r="D19" s="340">
        <v>13300</v>
      </c>
      <c r="E19" s="340">
        <v>0</v>
      </c>
      <c r="F19" s="340">
        <v>12000</v>
      </c>
      <c r="G19" s="341">
        <v>2700</v>
      </c>
      <c r="H19" s="341">
        <v>0</v>
      </c>
      <c r="I19" s="341">
        <v>0</v>
      </c>
      <c r="J19" s="341">
        <v>0</v>
      </c>
      <c r="K19" s="341">
        <v>0</v>
      </c>
      <c r="L19" s="341">
        <v>0</v>
      </c>
      <c r="M19" s="341">
        <v>0</v>
      </c>
      <c r="N19" s="247"/>
      <c r="O19" s="188"/>
    </row>
    <row r="20" spans="1:15" s="157" customFormat="1" ht="16.5" customHeight="1">
      <c r="A20" s="168" t="s">
        <v>378</v>
      </c>
      <c r="B20" s="189"/>
      <c r="C20" s="190" t="s">
        <v>87</v>
      </c>
      <c r="D20" s="340">
        <v>-1271</v>
      </c>
      <c r="E20" s="340">
        <v>-1297</v>
      </c>
      <c r="F20" s="340">
        <v>-840</v>
      </c>
      <c r="G20" s="341">
        <v>-10054</v>
      </c>
      <c r="H20" s="341">
        <v>-66819</v>
      </c>
      <c r="I20" s="341">
        <v>-9896</v>
      </c>
      <c r="J20" s="341">
        <v>-901</v>
      </c>
      <c r="K20" s="341">
        <v>0</v>
      </c>
      <c r="L20" s="341">
        <v>0</v>
      </c>
      <c r="M20" s="341">
        <v>0</v>
      </c>
      <c r="N20" s="247"/>
      <c r="O20" s="188"/>
    </row>
    <row r="21" spans="1:15" s="157" customFormat="1" ht="16.5" customHeight="1">
      <c r="A21" s="168" t="s">
        <v>379</v>
      </c>
      <c r="B21" s="189"/>
      <c r="C21" s="190" t="s">
        <v>99</v>
      </c>
      <c r="D21" s="340">
        <v>8173</v>
      </c>
      <c r="E21" s="340">
        <v>15251</v>
      </c>
      <c r="F21" s="340">
        <v>25437</v>
      </c>
      <c r="G21" s="341">
        <v>21603</v>
      </c>
      <c r="H21" s="341">
        <v>-18196</v>
      </c>
      <c r="I21" s="341">
        <v>30635</v>
      </c>
      <c r="J21" s="341">
        <v>15766</v>
      </c>
      <c r="K21" s="341">
        <v>28003</v>
      </c>
      <c r="L21" s="341">
        <v>10405</v>
      </c>
      <c r="M21" s="341">
        <v>35503</v>
      </c>
      <c r="N21" s="247"/>
      <c r="O21" s="188"/>
    </row>
    <row r="22" spans="1:15" s="157" customFormat="1" ht="16.5" customHeight="1">
      <c r="A22" s="164"/>
      <c r="B22" s="189"/>
      <c r="C22" s="190"/>
      <c r="D22" s="342"/>
      <c r="E22" s="343"/>
      <c r="F22" s="343"/>
      <c r="G22" s="344"/>
      <c r="H22" s="344"/>
      <c r="I22" s="344"/>
      <c r="J22" s="344"/>
      <c r="K22" s="344"/>
      <c r="L22" s="344"/>
      <c r="M22" s="344"/>
      <c r="N22" s="247"/>
      <c r="O22" s="188"/>
    </row>
    <row r="23" spans="1:15" s="157" customFormat="1" ht="16.5" customHeight="1">
      <c r="A23" s="168" t="s">
        <v>380</v>
      </c>
      <c r="B23" s="189"/>
      <c r="C23" s="187" t="s">
        <v>145</v>
      </c>
      <c r="D23" s="339">
        <f aca="true" t="shared" si="1" ref="D23:K23">D24+D25+D27+D28+D29+D31+D32+D33</f>
        <v>1072</v>
      </c>
      <c r="E23" s="339">
        <f t="shared" si="1"/>
        <v>8620</v>
      </c>
      <c r="F23" s="339">
        <f t="shared" si="1"/>
        <v>-3302</v>
      </c>
      <c r="G23" s="339">
        <f t="shared" si="1"/>
        <v>-3093</v>
      </c>
      <c r="H23" s="339">
        <f t="shared" si="1"/>
        <v>-3913</v>
      </c>
      <c r="I23" s="339">
        <f t="shared" si="1"/>
        <v>-3250</v>
      </c>
      <c r="J23" s="339">
        <f t="shared" si="1"/>
        <v>-6101</v>
      </c>
      <c r="K23" s="339">
        <f t="shared" si="1"/>
        <v>7634</v>
      </c>
      <c r="L23" s="339">
        <f>L24+L25+L27+L28+L29+L31+L32+L33</f>
        <v>-5866</v>
      </c>
      <c r="M23" s="339">
        <f>M24+M25+M27+M28+M29+M31+M32+M33</f>
        <v>657</v>
      </c>
      <c r="N23" s="247"/>
      <c r="O23" s="188"/>
    </row>
    <row r="24" spans="1:15" s="157" customFormat="1" ht="16.5" customHeight="1">
      <c r="A24" s="168" t="s">
        <v>381</v>
      </c>
      <c r="B24" s="189"/>
      <c r="C24" s="190" t="s">
        <v>108</v>
      </c>
      <c r="D24" s="340">
        <v>0</v>
      </c>
      <c r="E24" s="340">
        <v>0</v>
      </c>
      <c r="F24" s="340">
        <v>0</v>
      </c>
      <c r="G24" s="341">
        <v>0</v>
      </c>
      <c r="H24" s="341">
        <v>0</v>
      </c>
      <c r="I24" s="341">
        <v>0</v>
      </c>
      <c r="J24" s="341">
        <v>0</v>
      </c>
      <c r="K24" s="341">
        <v>0</v>
      </c>
      <c r="L24" s="341">
        <v>0</v>
      </c>
      <c r="M24" s="341">
        <v>0</v>
      </c>
      <c r="N24" s="247"/>
      <c r="O24" s="188"/>
    </row>
    <row r="25" spans="1:15" s="157" customFormat="1" ht="16.5" customHeight="1">
      <c r="A25" s="168" t="s">
        <v>382</v>
      </c>
      <c r="B25" s="189"/>
      <c r="C25" s="190" t="s">
        <v>144</v>
      </c>
      <c r="D25" s="340">
        <v>1072</v>
      </c>
      <c r="E25" s="340">
        <v>8620</v>
      </c>
      <c r="F25" s="340">
        <v>-3302</v>
      </c>
      <c r="G25" s="341">
        <v>-3093</v>
      </c>
      <c r="H25" s="341">
        <v>-3913</v>
      </c>
      <c r="I25" s="341">
        <v>-3250</v>
      </c>
      <c r="J25" s="341">
        <v>-6101</v>
      </c>
      <c r="K25" s="341">
        <v>7634</v>
      </c>
      <c r="L25" s="341">
        <v>-5866</v>
      </c>
      <c r="M25" s="341">
        <v>657</v>
      </c>
      <c r="N25" s="247"/>
      <c r="O25" s="188"/>
    </row>
    <row r="26" spans="1:15" s="157" customFormat="1" ht="16.5" customHeight="1">
      <c r="A26" s="164"/>
      <c r="B26" s="189"/>
      <c r="C26" s="192"/>
      <c r="D26" s="347"/>
      <c r="E26" s="348"/>
      <c r="F26" s="343"/>
      <c r="G26" s="344"/>
      <c r="H26" s="344"/>
      <c r="I26" s="344"/>
      <c r="J26" s="344"/>
      <c r="K26" s="344"/>
      <c r="L26" s="344"/>
      <c r="M26" s="344"/>
      <c r="N26" s="247"/>
      <c r="O26" s="188"/>
    </row>
    <row r="27" spans="1:15" s="157" customFormat="1" ht="16.5" customHeight="1">
      <c r="A27" s="168" t="s">
        <v>383</v>
      </c>
      <c r="B27" s="189"/>
      <c r="C27" s="192" t="s">
        <v>142</v>
      </c>
      <c r="D27" s="340">
        <v>0</v>
      </c>
      <c r="E27" s="340">
        <v>0</v>
      </c>
      <c r="F27" s="340">
        <v>0</v>
      </c>
      <c r="G27" s="341">
        <v>0</v>
      </c>
      <c r="H27" s="341">
        <v>0</v>
      </c>
      <c r="I27" s="341">
        <v>0</v>
      </c>
      <c r="J27" s="341">
        <v>0</v>
      </c>
      <c r="K27" s="341">
        <v>0</v>
      </c>
      <c r="L27" s="341">
        <v>0</v>
      </c>
      <c r="M27" s="341">
        <v>0</v>
      </c>
      <c r="N27" s="248"/>
      <c r="O27" s="188"/>
    </row>
    <row r="28" spans="1:15" s="157" customFormat="1" ht="16.5" customHeight="1">
      <c r="A28" s="168" t="s">
        <v>384</v>
      </c>
      <c r="B28" s="189"/>
      <c r="C28" s="190" t="s">
        <v>136</v>
      </c>
      <c r="D28" s="349">
        <v>0</v>
      </c>
      <c r="E28" s="349">
        <v>0</v>
      </c>
      <c r="F28" s="349">
        <v>0</v>
      </c>
      <c r="G28" s="350">
        <v>0</v>
      </c>
      <c r="H28" s="350">
        <v>0</v>
      </c>
      <c r="I28" s="350">
        <v>0</v>
      </c>
      <c r="J28" s="350">
        <v>0</v>
      </c>
      <c r="K28" s="350">
        <v>0</v>
      </c>
      <c r="L28" s="350">
        <v>0</v>
      </c>
      <c r="M28" s="350">
        <v>0</v>
      </c>
      <c r="N28" s="247"/>
      <c r="O28" s="188"/>
    </row>
    <row r="29" spans="1:15" s="157" customFormat="1" ht="16.5" customHeight="1">
      <c r="A29" s="168" t="s">
        <v>385</v>
      </c>
      <c r="B29" s="189"/>
      <c r="C29" s="191" t="s">
        <v>143</v>
      </c>
      <c r="D29" s="341">
        <v>0</v>
      </c>
      <c r="E29" s="341">
        <v>0</v>
      </c>
      <c r="F29" s="341">
        <v>0</v>
      </c>
      <c r="G29" s="341">
        <v>0</v>
      </c>
      <c r="H29" s="341">
        <v>0</v>
      </c>
      <c r="I29" s="341">
        <v>0</v>
      </c>
      <c r="J29" s="341">
        <v>0</v>
      </c>
      <c r="K29" s="341">
        <v>0</v>
      </c>
      <c r="L29" s="341">
        <v>0</v>
      </c>
      <c r="M29" s="341">
        <v>0</v>
      </c>
      <c r="N29" s="247"/>
      <c r="O29" s="188"/>
    </row>
    <row r="30" spans="1:15" s="157" customFormat="1" ht="16.5" customHeight="1">
      <c r="A30" s="164"/>
      <c r="B30" s="189"/>
      <c r="C30" s="192"/>
      <c r="D30" s="347"/>
      <c r="E30" s="348"/>
      <c r="F30" s="348"/>
      <c r="G30" s="351"/>
      <c r="H30" s="351"/>
      <c r="I30" s="351"/>
      <c r="J30" s="351"/>
      <c r="K30" s="351"/>
      <c r="L30" s="351"/>
      <c r="M30" s="351"/>
      <c r="N30" s="247"/>
      <c r="O30" s="188"/>
    </row>
    <row r="31" spans="1:15" s="157" customFormat="1" ht="16.5" customHeight="1">
      <c r="A31" s="168" t="s">
        <v>386</v>
      </c>
      <c r="B31" s="189"/>
      <c r="C31" s="190" t="s">
        <v>120</v>
      </c>
      <c r="D31" s="340">
        <v>0</v>
      </c>
      <c r="E31" s="340">
        <v>0</v>
      </c>
      <c r="F31" s="340">
        <v>0</v>
      </c>
      <c r="G31" s="341">
        <v>0</v>
      </c>
      <c r="H31" s="341">
        <v>0</v>
      </c>
      <c r="I31" s="341">
        <v>0</v>
      </c>
      <c r="J31" s="341">
        <v>0</v>
      </c>
      <c r="K31" s="341">
        <v>0</v>
      </c>
      <c r="L31" s="341">
        <v>0</v>
      </c>
      <c r="M31" s="341">
        <v>0</v>
      </c>
      <c r="N31" s="247"/>
      <c r="O31" s="188"/>
    </row>
    <row r="32" spans="1:15" s="157" customFormat="1" ht="16.5" customHeight="1">
      <c r="A32" s="168" t="s">
        <v>387</v>
      </c>
      <c r="B32" s="189"/>
      <c r="C32" s="190" t="s">
        <v>116</v>
      </c>
      <c r="D32" s="340"/>
      <c r="E32" s="340"/>
      <c r="F32" s="340"/>
      <c r="G32" s="341"/>
      <c r="H32" s="341"/>
      <c r="I32" s="341"/>
      <c r="J32" s="341"/>
      <c r="K32" s="341"/>
      <c r="L32" s="341"/>
      <c r="M32" s="341"/>
      <c r="N32" s="247"/>
      <c r="O32" s="188"/>
    </row>
    <row r="33" spans="1:15" s="157" customFormat="1" ht="16.5" customHeight="1">
      <c r="A33" s="168" t="s">
        <v>388</v>
      </c>
      <c r="B33" s="189"/>
      <c r="C33" s="190" t="s">
        <v>117</v>
      </c>
      <c r="D33" s="349"/>
      <c r="E33" s="349"/>
      <c r="F33" s="349"/>
      <c r="G33" s="350"/>
      <c r="H33" s="350"/>
      <c r="I33" s="350"/>
      <c r="J33" s="350"/>
      <c r="K33" s="350"/>
      <c r="L33" s="350"/>
      <c r="M33" s="350"/>
      <c r="N33" s="247"/>
      <c r="O33" s="188"/>
    </row>
    <row r="34" spans="1:15" s="157" customFormat="1" ht="16.5" customHeight="1">
      <c r="A34" s="164"/>
      <c r="B34" s="189"/>
      <c r="C34" s="192"/>
      <c r="D34" s="342"/>
      <c r="E34" s="343"/>
      <c r="F34" s="343"/>
      <c r="G34" s="344"/>
      <c r="H34" s="344"/>
      <c r="I34" s="344"/>
      <c r="J34" s="344"/>
      <c r="K34" s="344"/>
      <c r="L34" s="344"/>
      <c r="M34" s="344"/>
      <c r="N34" s="247"/>
      <c r="O34" s="188"/>
    </row>
    <row r="35" spans="1:15" s="157" customFormat="1" ht="16.5" customHeight="1">
      <c r="A35" s="168" t="s">
        <v>389</v>
      </c>
      <c r="B35" s="189"/>
      <c r="C35" s="193" t="s">
        <v>109</v>
      </c>
      <c r="D35" s="340">
        <f>+D36</f>
        <v>26923</v>
      </c>
      <c r="E35" s="340">
        <f aca="true" t="shared" si="2" ref="E35:M35">+E36</f>
        <v>-32007</v>
      </c>
      <c r="F35" s="340">
        <f t="shared" si="2"/>
        <v>-15253</v>
      </c>
      <c r="G35" s="341">
        <f t="shared" si="2"/>
        <v>-1863</v>
      </c>
      <c r="H35" s="341">
        <f t="shared" si="2"/>
        <v>36346</v>
      </c>
      <c r="I35" s="341">
        <f t="shared" si="2"/>
        <v>6977.997000000076</v>
      </c>
      <c r="J35" s="341">
        <f t="shared" si="2"/>
        <v>5811.000000000029</v>
      </c>
      <c r="K35" s="341">
        <f t="shared" si="2"/>
        <v>-15410</v>
      </c>
      <c r="L35" s="341">
        <f t="shared" si="2"/>
        <v>-12</v>
      </c>
      <c r="M35" s="341">
        <f t="shared" si="2"/>
        <v>-41292</v>
      </c>
      <c r="N35" s="247"/>
      <c r="O35" s="188"/>
    </row>
    <row r="36" spans="1:15" s="157" customFormat="1" ht="16.5" customHeight="1">
      <c r="A36" s="168" t="s">
        <v>390</v>
      </c>
      <c r="B36" s="189"/>
      <c r="C36" s="194" t="s">
        <v>484</v>
      </c>
      <c r="D36" s="340">
        <f aca="true" t="shared" si="3" ref="D36:M36">D39-(D10+D12+D24+D25+D27+D28+D29+D31)</f>
        <v>26923</v>
      </c>
      <c r="E36" s="340">
        <f>E39-(E10+E12+E24+E25+E27+E28+E29+E31)</f>
        <v>-32007</v>
      </c>
      <c r="F36" s="340">
        <f t="shared" si="3"/>
        <v>-15253</v>
      </c>
      <c r="G36" s="341">
        <f t="shared" si="3"/>
        <v>-1863</v>
      </c>
      <c r="H36" s="341">
        <f t="shared" si="3"/>
        <v>36346</v>
      </c>
      <c r="I36" s="341">
        <f t="shared" si="3"/>
        <v>6977.997000000076</v>
      </c>
      <c r="J36" s="341">
        <f t="shared" si="3"/>
        <v>5811.000000000029</v>
      </c>
      <c r="K36" s="341">
        <f t="shared" si="3"/>
        <v>-15410</v>
      </c>
      <c r="L36" s="341">
        <f t="shared" si="3"/>
        <v>-12</v>
      </c>
      <c r="M36" s="341">
        <f t="shared" si="3"/>
        <v>-41292</v>
      </c>
      <c r="N36" s="247"/>
      <c r="O36" s="188"/>
    </row>
    <row r="37" spans="1:15" s="157" customFormat="1" ht="16.5" customHeight="1">
      <c r="A37" s="168" t="s">
        <v>391</v>
      </c>
      <c r="B37" s="189"/>
      <c r="C37" s="190" t="s">
        <v>107</v>
      </c>
      <c r="D37" s="349"/>
      <c r="E37" s="349"/>
      <c r="F37" s="349"/>
      <c r="G37" s="350"/>
      <c r="H37" s="350"/>
      <c r="I37" s="350"/>
      <c r="J37" s="350"/>
      <c r="K37" s="350"/>
      <c r="L37" s="350"/>
      <c r="M37" s="350"/>
      <c r="N37" s="247"/>
      <c r="O37" s="188"/>
    </row>
    <row r="38" spans="1:15" s="157" customFormat="1" ht="13.5" customHeight="1" thickBot="1">
      <c r="A38" s="181"/>
      <c r="B38" s="189"/>
      <c r="C38" s="190"/>
      <c r="D38" s="354"/>
      <c r="E38" s="354"/>
      <c r="F38" s="354"/>
      <c r="G38" s="354"/>
      <c r="H38" s="354"/>
      <c r="I38" s="354"/>
      <c r="J38" s="354"/>
      <c r="K38" s="354"/>
      <c r="L38" s="354"/>
      <c r="M38" s="354"/>
      <c r="N38" s="251"/>
      <c r="O38" s="188"/>
    </row>
    <row r="39" spans="1:15" s="157" customFormat="1" ht="19.5" customHeight="1" thickBot="1" thickTop="1">
      <c r="A39" s="195" t="s">
        <v>392</v>
      </c>
      <c r="B39" s="189"/>
      <c r="C39" s="184" t="s">
        <v>141</v>
      </c>
      <c r="D39" s="334">
        <v>44000</v>
      </c>
      <c r="E39" s="334">
        <v>-51970</v>
      </c>
      <c r="F39" s="334">
        <v>12125</v>
      </c>
      <c r="G39" s="355">
        <v>37075</v>
      </c>
      <c r="H39" s="355">
        <v>-41827</v>
      </c>
      <c r="I39" s="355">
        <v>38910</v>
      </c>
      <c r="J39" s="355">
        <v>-55746</v>
      </c>
      <c r="K39" s="355">
        <v>71486</v>
      </c>
      <c r="L39" s="355">
        <v>251008</v>
      </c>
      <c r="M39" s="355">
        <v>57709</v>
      </c>
      <c r="N39" s="250"/>
      <c r="O39" s="188"/>
    </row>
    <row r="40" spans="1:15" ht="9" customHeight="1" thickBot="1" thickTop="1">
      <c r="A40" s="181"/>
      <c r="B40" s="101"/>
      <c r="C40" s="196"/>
      <c r="D40" s="356"/>
      <c r="E40" s="356"/>
      <c r="F40" s="356"/>
      <c r="G40" s="356"/>
      <c r="H40" s="356"/>
      <c r="I40" s="356"/>
      <c r="J40" s="356"/>
      <c r="K40" s="356"/>
      <c r="L40" s="356"/>
      <c r="M40" s="356"/>
      <c r="N40" s="253"/>
      <c r="O40" s="49"/>
    </row>
    <row r="41" spans="1:15" ht="9" customHeight="1" thickBot="1" thickTop="1">
      <c r="A41" s="181"/>
      <c r="B41" s="101"/>
      <c r="C41" s="197"/>
      <c r="D41" s="357"/>
      <c r="E41" s="358"/>
      <c r="F41" s="358"/>
      <c r="G41" s="358"/>
      <c r="H41" s="358"/>
      <c r="I41" s="358"/>
      <c r="J41" s="358"/>
      <c r="K41" s="358"/>
      <c r="L41" s="358"/>
      <c r="M41" s="358"/>
      <c r="N41" s="254"/>
      <c r="O41" s="49"/>
    </row>
    <row r="42" spans="1:15" ht="17.25" thickBot="1" thickTop="1">
      <c r="A42" s="195" t="s">
        <v>393</v>
      </c>
      <c r="B42" s="101"/>
      <c r="C42" s="184" t="s">
        <v>105</v>
      </c>
      <c r="D42" s="334">
        <v>109558</v>
      </c>
      <c r="E42" s="334">
        <v>57110</v>
      </c>
      <c r="F42" s="334">
        <v>67215</v>
      </c>
      <c r="G42" s="355">
        <v>112830</v>
      </c>
      <c r="H42" s="355">
        <v>78503</v>
      </c>
      <c r="I42" s="355">
        <v>117413</v>
      </c>
      <c r="J42" s="355">
        <v>61667</v>
      </c>
      <c r="K42" s="355">
        <v>133153</v>
      </c>
      <c r="L42" s="355">
        <v>379583</v>
      </c>
      <c r="M42" s="355">
        <v>436192</v>
      </c>
      <c r="N42" s="246"/>
      <c r="O42" s="49"/>
    </row>
    <row r="43" spans="1:15" ht="15.75" thickTop="1">
      <c r="A43" s="168" t="s">
        <v>394</v>
      </c>
      <c r="B43" s="101"/>
      <c r="C43" s="190" t="s">
        <v>131</v>
      </c>
      <c r="D43" s="341">
        <v>123100</v>
      </c>
      <c r="E43" s="341">
        <v>71130</v>
      </c>
      <c r="F43" s="341">
        <v>83255</v>
      </c>
      <c r="G43" s="341">
        <v>120330</v>
      </c>
      <c r="H43" s="341">
        <v>78503</v>
      </c>
      <c r="I43" s="341">
        <v>117413</v>
      </c>
      <c r="J43" s="341">
        <v>61667</v>
      </c>
      <c r="K43" s="341">
        <v>133153</v>
      </c>
      <c r="L43" s="341">
        <v>384161</v>
      </c>
      <c r="M43" s="341">
        <v>441870</v>
      </c>
      <c r="N43" s="244"/>
      <c r="O43" s="49"/>
    </row>
    <row r="44" spans="1:15" ht="15">
      <c r="A44" s="168" t="s">
        <v>395</v>
      </c>
      <c r="B44" s="101"/>
      <c r="C44" s="190" t="s">
        <v>132</v>
      </c>
      <c r="D44" s="341">
        <v>13542</v>
      </c>
      <c r="E44" s="341">
        <v>14020</v>
      </c>
      <c r="F44" s="341">
        <v>16040</v>
      </c>
      <c r="G44" s="341">
        <v>7500</v>
      </c>
      <c r="H44" s="341">
        <v>0</v>
      </c>
      <c r="I44" s="341">
        <v>0</v>
      </c>
      <c r="J44" s="341">
        <v>0</v>
      </c>
      <c r="K44" s="341">
        <v>0</v>
      </c>
      <c r="L44" s="341">
        <v>4578</v>
      </c>
      <c r="M44" s="341">
        <v>5678</v>
      </c>
      <c r="N44" s="255"/>
      <c r="O44" s="49"/>
    </row>
    <row r="45" spans="1:15" ht="9.75" customHeight="1" thickBot="1">
      <c r="A45" s="181"/>
      <c r="B45" s="101"/>
      <c r="C45" s="19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198"/>
      <c r="O45" s="49"/>
    </row>
    <row r="46" spans="1:17" ht="20.25" thickBot="1" thickTop="1">
      <c r="A46" s="181"/>
      <c r="B46" s="101"/>
      <c r="C46" s="199" t="s">
        <v>118</v>
      </c>
      <c r="D46" s="200"/>
      <c r="E46" s="200"/>
      <c r="F46" s="200"/>
      <c r="G46" s="200"/>
      <c r="H46" s="200"/>
      <c r="I46" s="200"/>
      <c r="J46" s="200"/>
      <c r="K46" s="200"/>
      <c r="L46" s="200"/>
      <c r="M46" s="200"/>
      <c r="N46" s="201"/>
      <c r="O46" s="49"/>
      <c r="Q46" s="29"/>
    </row>
    <row r="47" spans="1:17" ht="8.25" customHeight="1" thickTop="1">
      <c r="A47" s="181"/>
      <c r="B47" s="101"/>
      <c r="C47" s="202"/>
      <c r="D47" s="203"/>
      <c r="E47" s="204"/>
      <c r="F47" s="204"/>
      <c r="G47" s="204"/>
      <c r="H47" s="204"/>
      <c r="I47" s="204"/>
      <c r="J47" s="204"/>
      <c r="K47" s="204"/>
      <c r="L47" s="204"/>
      <c r="M47" s="204"/>
      <c r="N47" s="204"/>
      <c r="O47" s="49"/>
      <c r="Q47" s="29"/>
    </row>
    <row r="48" spans="1:17" ht="15.75">
      <c r="A48" s="181"/>
      <c r="B48" s="101"/>
      <c r="C48" s="85" t="s">
        <v>47</v>
      </c>
      <c r="D48" s="29"/>
      <c r="E48" s="42"/>
      <c r="F48" s="42"/>
      <c r="G48" s="29" t="s">
        <v>48</v>
      </c>
      <c r="H48" s="29"/>
      <c r="I48" s="29"/>
      <c r="J48" s="29"/>
      <c r="K48" s="29"/>
      <c r="L48" s="29"/>
      <c r="M48" s="29"/>
      <c r="N48" s="42"/>
      <c r="O48" s="49"/>
      <c r="Q48" s="29"/>
    </row>
    <row r="49" spans="1:17" ht="15.75">
      <c r="A49" s="181"/>
      <c r="B49" s="101"/>
      <c r="C49" s="85" t="s">
        <v>124</v>
      </c>
      <c r="D49" s="29"/>
      <c r="E49" s="42"/>
      <c r="F49" s="42"/>
      <c r="G49" s="29" t="s">
        <v>113</v>
      </c>
      <c r="H49" s="29"/>
      <c r="I49" s="29"/>
      <c r="J49" s="29"/>
      <c r="K49" s="29"/>
      <c r="L49" s="29"/>
      <c r="M49" s="29"/>
      <c r="N49" s="42"/>
      <c r="O49" s="49"/>
      <c r="Q49" s="29"/>
    </row>
    <row r="50" spans="1:17" ht="15.75">
      <c r="A50" s="181"/>
      <c r="B50" s="101"/>
      <c r="C50" s="85" t="s">
        <v>114</v>
      </c>
      <c r="D50" s="279"/>
      <c r="E50" s="280"/>
      <c r="F50" s="280"/>
      <c r="G50" s="279" t="s">
        <v>115</v>
      </c>
      <c r="H50" s="279"/>
      <c r="I50" s="279"/>
      <c r="J50" s="279"/>
      <c r="K50" s="279"/>
      <c r="L50" s="279"/>
      <c r="M50" s="279"/>
      <c r="N50" s="280"/>
      <c r="O50" s="49"/>
      <c r="Q50" s="29"/>
    </row>
    <row r="51" spans="1:17" ht="9.75" customHeight="1" thickBot="1">
      <c r="A51" s="205"/>
      <c r="B51" s="206"/>
      <c r="C51" s="207"/>
      <c r="D51" s="281"/>
      <c r="E51" s="282"/>
      <c r="F51" s="282"/>
      <c r="G51" s="282"/>
      <c r="H51" s="282"/>
      <c r="I51" s="282"/>
      <c r="J51" s="282"/>
      <c r="K51" s="282"/>
      <c r="L51" s="282"/>
      <c r="M51" s="282"/>
      <c r="N51" s="282"/>
      <c r="O51" s="61"/>
      <c r="Q51" s="29"/>
    </row>
    <row r="52" spans="1:17" ht="16.5" thickTop="1">
      <c r="A52" s="58"/>
      <c r="B52" s="208"/>
      <c r="C52" s="85"/>
      <c r="D52" s="279"/>
      <c r="E52" s="279"/>
      <c r="F52" s="279"/>
      <c r="G52" s="279"/>
      <c r="H52" s="279"/>
      <c r="I52" s="279"/>
      <c r="J52" s="279"/>
      <c r="K52" s="279"/>
      <c r="L52" s="279"/>
      <c r="M52" s="279"/>
      <c r="N52" s="279"/>
      <c r="O52" s="29"/>
      <c r="P52" s="29"/>
      <c r="Q52" s="29"/>
    </row>
    <row r="53" spans="4:14" ht="15">
      <c r="D53" s="283"/>
      <c r="E53" s="283"/>
      <c r="F53" s="283"/>
      <c r="G53" s="283"/>
      <c r="H53" s="283"/>
      <c r="I53" s="283"/>
      <c r="J53" s="283"/>
      <c r="K53" s="283"/>
      <c r="L53" s="283"/>
      <c r="M53" s="283"/>
      <c r="N53" s="283"/>
    </row>
    <row r="54" spans="2:15" ht="15">
      <c r="B54" s="149" t="s">
        <v>156</v>
      </c>
      <c r="C54" s="92"/>
      <c r="D54" s="284"/>
      <c r="E54" s="284"/>
      <c r="F54" s="284"/>
      <c r="G54" s="284"/>
      <c r="H54" s="284"/>
      <c r="I54" s="284"/>
      <c r="J54" s="284"/>
      <c r="K54" s="284"/>
      <c r="L54" s="284"/>
      <c r="M54" s="284"/>
      <c r="N54" s="284"/>
      <c r="O54" s="66"/>
    </row>
    <row r="55" spans="2:15" ht="15.75">
      <c r="B55" s="209"/>
      <c r="C55" s="210" t="s">
        <v>456</v>
      </c>
      <c r="D55" s="278">
        <f aca="true" t="shared" si="4" ref="D55:K55">IF(D39="M",0,D39)-IF(D10="M",0,D10)-IF(D12="M",0,D12)-IF(D23="M",0,D23)-IF(D35="M",0,D35)</f>
        <v>0</v>
      </c>
      <c r="E55" s="278">
        <f t="shared" si="4"/>
        <v>0</v>
      </c>
      <c r="F55" s="278">
        <f t="shared" si="4"/>
        <v>0</v>
      </c>
      <c r="G55" s="278">
        <f t="shared" si="4"/>
        <v>0</v>
      </c>
      <c r="H55" s="278">
        <f t="shared" si="4"/>
        <v>0</v>
      </c>
      <c r="I55" s="278">
        <f t="shared" si="4"/>
        <v>0</v>
      </c>
      <c r="J55" s="278">
        <f t="shared" si="4"/>
        <v>0</v>
      </c>
      <c r="K55" s="278">
        <f t="shared" si="4"/>
        <v>0</v>
      </c>
      <c r="L55" s="278">
        <f>IF(L39="M",0,L39)-IF(L10="M",0,L10)-IF(L12="M",0,L12)-IF(L23="M",0,L23)-IF(L35="M",0,L35)</f>
        <v>0</v>
      </c>
      <c r="M55" s="278">
        <f>IF(M39="M",0,M39)-IF(M10="M",0,M10)-IF(M12="M",0,M12)-IF(M23="M",0,M23)-IF(M35="M",0,M35)</f>
        <v>0</v>
      </c>
      <c r="N55" s="67"/>
      <c r="O55" s="68"/>
    </row>
    <row r="56" spans="2:15" ht="15.75">
      <c r="B56" s="209"/>
      <c r="C56" s="210" t="s">
        <v>457</v>
      </c>
      <c r="D56" s="278">
        <f aca="true" t="shared" si="5" ref="D56:K56">IF(D12="M",0,D12)-IF(D13="M",0,D13)-IF(D14="M",0,D14)-IF(D15="M",0,D15)-IF(D18="M",0,D18)-IF(D21="M",0,D21)</f>
        <v>0</v>
      </c>
      <c r="E56" s="278">
        <f t="shared" si="5"/>
        <v>0</v>
      </c>
      <c r="F56" s="278">
        <f t="shared" si="5"/>
        <v>0</v>
      </c>
      <c r="G56" s="278">
        <f t="shared" si="5"/>
        <v>0</v>
      </c>
      <c r="H56" s="278">
        <f t="shared" si="5"/>
        <v>0</v>
      </c>
      <c r="I56" s="278">
        <f t="shared" si="5"/>
        <v>0</v>
      </c>
      <c r="J56" s="278">
        <f t="shared" si="5"/>
        <v>0</v>
      </c>
      <c r="K56" s="278">
        <f t="shared" si="5"/>
        <v>0</v>
      </c>
      <c r="L56" s="278">
        <f>IF(L12="M",0,L12)-IF(L13="M",0,L13)-IF(L14="M",0,L14)-IF(L15="M",0,L15)-IF(L18="M",0,L18)-IF(L21="M",0,L21)</f>
        <v>0</v>
      </c>
      <c r="M56" s="278">
        <f>IF(M12="M",0,M12)-IF(M13="M",0,M13)-IF(M14="M",0,M14)-IF(M15="M",0,M15)-IF(M18="M",0,M18)-IF(M21="M",0,M21)</f>
        <v>0</v>
      </c>
      <c r="N56" s="67"/>
      <c r="O56" s="68"/>
    </row>
    <row r="57" spans="2:15" ht="15.75">
      <c r="B57" s="209"/>
      <c r="C57" s="210" t="s">
        <v>458</v>
      </c>
      <c r="D57" s="278">
        <f aca="true" t="shared" si="6" ref="D57:K57">IF(D15="M",0,D15)-IF(D16="M",0,D16)-IF(D17="M",0,D17)</f>
        <v>0</v>
      </c>
      <c r="E57" s="278">
        <f t="shared" si="6"/>
        <v>0</v>
      </c>
      <c r="F57" s="278">
        <f t="shared" si="6"/>
        <v>0</v>
      </c>
      <c r="G57" s="278">
        <f t="shared" si="6"/>
        <v>0</v>
      </c>
      <c r="H57" s="278">
        <f t="shared" si="6"/>
        <v>0</v>
      </c>
      <c r="I57" s="278">
        <f t="shared" si="6"/>
        <v>0</v>
      </c>
      <c r="J57" s="278">
        <f t="shared" si="6"/>
        <v>0</v>
      </c>
      <c r="K57" s="278">
        <f t="shared" si="6"/>
        <v>0</v>
      </c>
      <c r="L57" s="278">
        <f>IF(L15="M",0,L15)-IF(L16="M",0,L16)-IF(L17="M",0,L17)</f>
        <v>0</v>
      </c>
      <c r="M57" s="278">
        <f>IF(M15="M",0,M15)-IF(M16="M",0,M16)-IF(M17="M",0,M17)</f>
        <v>0</v>
      </c>
      <c r="N57" s="67"/>
      <c r="O57" s="68"/>
    </row>
    <row r="58" spans="2:15" ht="15.75">
      <c r="B58" s="209"/>
      <c r="C58" s="210" t="s">
        <v>459</v>
      </c>
      <c r="D58" s="278">
        <f aca="true" t="shared" si="7" ref="D58:K58">IF(D18="M",0,D18)-IF(D19="M",0,D19)-IF(D20="M",0,D20)</f>
        <v>0</v>
      </c>
      <c r="E58" s="278">
        <f t="shared" si="7"/>
        <v>0</v>
      </c>
      <c r="F58" s="278">
        <f t="shared" si="7"/>
        <v>0</v>
      </c>
      <c r="G58" s="278">
        <f t="shared" si="7"/>
        <v>0</v>
      </c>
      <c r="H58" s="278">
        <f t="shared" si="7"/>
        <v>0</v>
      </c>
      <c r="I58" s="278">
        <f t="shared" si="7"/>
        <v>0</v>
      </c>
      <c r="J58" s="278">
        <f t="shared" si="7"/>
        <v>0</v>
      </c>
      <c r="K58" s="278">
        <f t="shared" si="7"/>
        <v>0</v>
      </c>
      <c r="L58" s="278">
        <f>IF(L18="M",0,L18)-IF(L19="M",0,L19)-IF(L20="M",0,L20)</f>
        <v>0</v>
      </c>
      <c r="M58" s="278">
        <f>IF(M18="M",0,M18)-IF(M19="M",0,M19)-IF(M20="M",0,M20)</f>
        <v>0</v>
      </c>
      <c r="N58" s="67"/>
      <c r="O58" s="68"/>
    </row>
    <row r="59" spans="2:15" ht="23.25">
      <c r="B59" s="209"/>
      <c r="C59" s="210" t="s">
        <v>460</v>
      </c>
      <c r="D59" s="278">
        <f aca="true" t="shared" si="8" ref="D59:K59">IF(D23="M",0,D23)-IF(D24="M",0,D24)-IF(D25="M",0,D25)-IF(D27="M",0,D27)-IF(D28="M",0,D28)-IF(D29="M",0,D29)-IF(D31="M",0,D31)-IF(D32="M",0,D32)-IF(D33="M",0,D33)</f>
        <v>0</v>
      </c>
      <c r="E59" s="278">
        <f t="shared" si="8"/>
        <v>0</v>
      </c>
      <c r="F59" s="278">
        <f t="shared" si="8"/>
        <v>0</v>
      </c>
      <c r="G59" s="278">
        <f t="shared" si="8"/>
        <v>0</v>
      </c>
      <c r="H59" s="278">
        <f t="shared" si="8"/>
        <v>0</v>
      </c>
      <c r="I59" s="278">
        <f t="shared" si="8"/>
        <v>0</v>
      </c>
      <c r="J59" s="278">
        <f t="shared" si="8"/>
        <v>0</v>
      </c>
      <c r="K59" s="278">
        <f t="shared" si="8"/>
        <v>0</v>
      </c>
      <c r="L59" s="278">
        <f>IF(L23="M",0,L23)-IF(L24="M",0,L24)-IF(L25="M",0,L25)-IF(L27="M",0,L27)-IF(L28="M",0,L28)-IF(L29="M",0,L29)-IF(L31="M",0,L31)-IF(L32="M",0,L32)-IF(L33="M",0,L33)</f>
        <v>0</v>
      </c>
      <c r="M59" s="278">
        <f>IF(M23="M",0,M23)-IF(M24="M",0,M24)-IF(M25="M",0,M25)-IF(M27="M",0,M27)-IF(M28="M",0,M28)-IF(M29="M",0,M29)-IF(M31="M",0,M31)-IF(M32="M",0,M32)-IF(M33="M",0,M33)</f>
        <v>0</v>
      </c>
      <c r="N59" s="67"/>
      <c r="O59" s="68"/>
    </row>
    <row r="60" spans="2:15" ht="15.75">
      <c r="B60" s="209"/>
      <c r="C60" s="210" t="s">
        <v>461</v>
      </c>
      <c r="D60" s="278">
        <f aca="true" t="shared" si="9" ref="D60:K60">IF(D35="M",0,D35)-IF(D36="M",0,D36)-IF(D37="M",0,D37)</f>
        <v>0</v>
      </c>
      <c r="E60" s="278">
        <f t="shared" si="9"/>
        <v>0</v>
      </c>
      <c r="F60" s="278">
        <f t="shared" si="9"/>
        <v>0</v>
      </c>
      <c r="G60" s="278">
        <f t="shared" si="9"/>
        <v>0</v>
      </c>
      <c r="H60" s="278">
        <f t="shared" si="9"/>
        <v>0</v>
      </c>
      <c r="I60" s="278">
        <f t="shared" si="9"/>
        <v>0</v>
      </c>
      <c r="J60" s="278">
        <f t="shared" si="9"/>
        <v>0</v>
      </c>
      <c r="K60" s="278">
        <f t="shared" si="9"/>
        <v>0</v>
      </c>
      <c r="L60" s="278">
        <f>IF(L35="M",0,L35)-IF(L36="M",0,L36)-IF(L37="M",0,L37)</f>
        <v>0</v>
      </c>
      <c r="M60" s="278">
        <f>IF(M35="M",0,M35)-IF(M36="M",0,M36)-IF(M37="M",0,M37)</f>
        <v>0</v>
      </c>
      <c r="N60" s="67"/>
      <c r="O60" s="68"/>
    </row>
    <row r="61" spans="2:15" ht="15.75">
      <c r="B61" s="209"/>
      <c r="C61" s="210" t="s">
        <v>462</v>
      </c>
      <c r="D61" s="276"/>
      <c r="E61" s="276"/>
      <c r="F61" s="276"/>
      <c r="G61" s="276"/>
      <c r="H61" s="276"/>
      <c r="I61" s="276"/>
      <c r="J61" s="276"/>
      <c r="K61" s="276"/>
      <c r="L61" s="276"/>
      <c r="M61" s="276"/>
      <c r="N61" s="67"/>
      <c r="O61" s="68"/>
    </row>
    <row r="62" spans="2:15" ht="15.75">
      <c r="B62" s="209"/>
      <c r="C62" s="210" t="s">
        <v>464</v>
      </c>
      <c r="D62" s="278">
        <f aca="true" t="shared" si="10" ref="D62:K62">IF(D42="M",0,D42)-IF(D43="M",0,D43)+IF(D44="M",0,D44)</f>
        <v>0</v>
      </c>
      <c r="E62" s="278">
        <f t="shared" si="10"/>
        <v>0</v>
      </c>
      <c r="F62" s="278">
        <f t="shared" si="10"/>
        <v>0</v>
      </c>
      <c r="G62" s="278">
        <f t="shared" si="10"/>
        <v>0</v>
      </c>
      <c r="H62" s="278">
        <f t="shared" si="10"/>
        <v>0</v>
      </c>
      <c r="I62" s="278">
        <f t="shared" si="10"/>
        <v>0</v>
      </c>
      <c r="J62" s="278">
        <f t="shared" si="10"/>
        <v>0</v>
      </c>
      <c r="K62" s="278">
        <f t="shared" si="10"/>
        <v>0</v>
      </c>
      <c r="L62" s="278">
        <f>IF(L42="M",0,L42)-IF(L43="M",0,L43)+IF(L44="M",0,L44)</f>
        <v>0</v>
      </c>
      <c r="M62" s="278">
        <f>IF(M42="M",0,M42)-IF(M43="M",0,M43)+IF(M44="M",0,M44)</f>
        <v>0</v>
      </c>
      <c r="N62" s="67"/>
      <c r="O62" s="68"/>
    </row>
    <row r="63" spans="2:15" ht="15.75">
      <c r="B63" s="211" t="s">
        <v>407</v>
      </c>
      <c r="C63" s="212"/>
      <c r="D63" s="276"/>
      <c r="E63" s="276"/>
      <c r="F63" s="276"/>
      <c r="G63" s="276"/>
      <c r="H63" s="276"/>
      <c r="I63" s="276"/>
      <c r="J63" s="276"/>
      <c r="K63" s="276"/>
      <c r="L63" s="276"/>
      <c r="M63" s="276"/>
      <c r="N63" s="67"/>
      <c r="O63" s="68"/>
    </row>
    <row r="64" spans="2:15" ht="15.75">
      <c r="B64" s="213"/>
      <c r="C64" s="214" t="s">
        <v>463</v>
      </c>
      <c r="D64" s="286">
        <f>IF('Table 1'!E14="M",0,'Table 1'!E14)+IF('Table 3E'!D10="M",0,'Table 3E'!D10)</f>
        <v>0</v>
      </c>
      <c r="E64" s="286">
        <f>IF('Table 1'!F14="M",0,'Table 1'!F14)+IF('Table 3E'!E10="M",0,'Table 3E'!E10)</f>
        <v>0</v>
      </c>
      <c r="F64" s="286">
        <f>IF('Table 1'!G14="M",0,'Table 1'!G14)+IF('Table 3E'!F10="M",0,'Table 3E'!F10)</f>
        <v>0</v>
      </c>
      <c r="G64" s="286">
        <f>IF('Table 1'!H14="M",0,'Table 1'!H14)+IF('Table 3E'!G10="M",0,'Table 3E'!G10)</f>
        <v>0</v>
      </c>
      <c r="H64" s="286">
        <f>IF('Table 1'!I14="M",0,'Table 1'!I14)+IF('Table 3E'!H10="M",0,'Table 3E'!H10)</f>
        <v>0</v>
      </c>
      <c r="I64" s="286">
        <f>IF('Table 1'!J14="M",0,'Table 1'!J14)+IF('Table 3E'!I10="M",0,'Table 3E'!I10)</f>
        <v>0</v>
      </c>
      <c r="J64" s="286">
        <f>IF('Table 1'!K14="M",0,'Table 1'!K14)+IF('Table 3E'!J10="M",0,'Table 3E'!J10)</f>
        <v>0</v>
      </c>
      <c r="K64" s="286">
        <f>IF('Table 1'!L14="M",0,'Table 1'!L14)+IF('Table 3E'!K10="M",0,'Table 3E'!K10)</f>
        <v>0</v>
      </c>
      <c r="L64" s="286">
        <f>IF('Table 1'!M14="M",0,'Table 1'!M14)+IF('Table 3E'!L10="M",0,'Table 3E'!L10)</f>
        <v>0</v>
      </c>
      <c r="M64" s="286">
        <f>IF('Table 1'!N14="M",0,'Table 1'!N14)+IF('Table 3E'!M10="M",0,'Table 3E'!M10)</f>
        <v>0</v>
      </c>
      <c r="N64" s="69"/>
      <c r="O64" s="70"/>
    </row>
  </sheetData>
  <sheetProtection/>
  <mergeCells count="1">
    <mergeCell ref="D6:M6"/>
  </mergeCell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43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2" transitionEvaluation="1">
    <pageSetUpPr fitToPage="1"/>
  </sheetPr>
  <dimension ref="A2:O43"/>
  <sheetViews>
    <sheetView showGridLines="0" defaultGridColor="0" zoomScale="75" zoomScaleNormal="75" colorId="22" workbookViewId="0" topLeftCell="C1">
      <selection activeCell="E7" sqref="E7"/>
    </sheetView>
  </sheetViews>
  <sheetFormatPr defaultColWidth="9.77734375" defaultRowHeight="15"/>
  <cols>
    <col min="1" max="1" width="18.88671875" style="42" hidden="1" customWidth="1"/>
    <col min="2" max="2" width="9.77734375" style="28" customWidth="1"/>
    <col min="3" max="3" width="40.77734375" style="28" customWidth="1"/>
    <col min="4" max="4" width="19.99609375" style="28" customWidth="1"/>
    <col min="5" max="16384" width="9.77734375" style="28" customWidth="1"/>
  </cols>
  <sheetData>
    <row r="1" ht="7.5" customHeight="1"/>
    <row r="2" spans="2:4" ht="18">
      <c r="B2" s="161" t="s">
        <v>1</v>
      </c>
      <c r="D2" s="162"/>
    </row>
    <row r="3" ht="15.75" thickBot="1"/>
    <row r="4" spans="1:15" ht="16.5" thickTop="1">
      <c r="A4" s="163"/>
      <c r="B4" s="96"/>
      <c r="C4" s="98"/>
      <c r="D4" s="98"/>
      <c r="E4" s="99"/>
      <c r="F4" s="99"/>
      <c r="G4" s="99"/>
      <c r="H4" s="99"/>
      <c r="I4" s="99"/>
      <c r="J4" s="99"/>
      <c r="K4" s="99"/>
      <c r="L4" s="99"/>
      <c r="M4" s="99"/>
      <c r="N4" s="99"/>
      <c r="O4" s="100"/>
    </row>
    <row r="5" spans="1:15" ht="18.75">
      <c r="A5" s="164"/>
      <c r="B5" s="102"/>
      <c r="C5" s="269" t="s">
        <v>546</v>
      </c>
      <c r="E5" s="104" t="s">
        <v>2</v>
      </c>
      <c r="F5" s="105"/>
      <c r="G5" s="106"/>
      <c r="H5" s="105"/>
      <c r="I5" s="105"/>
      <c r="J5" s="105"/>
      <c r="K5" s="105"/>
      <c r="L5" s="105"/>
      <c r="M5" s="105"/>
      <c r="N5" s="105"/>
      <c r="O5" s="107"/>
    </row>
    <row r="6" spans="1:15" ht="15.75">
      <c r="A6" s="164"/>
      <c r="B6" s="102"/>
      <c r="C6" s="76" t="s">
        <v>547</v>
      </c>
      <c r="D6" s="56"/>
      <c r="E6" s="37">
        <v>1995</v>
      </c>
      <c r="F6" s="37">
        <v>1996</v>
      </c>
      <c r="G6" s="37">
        <v>1997</v>
      </c>
      <c r="H6" s="37">
        <v>1998</v>
      </c>
      <c r="I6" s="37">
        <v>1999</v>
      </c>
      <c r="J6" s="37">
        <v>2000</v>
      </c>
      <c r="K6" s="37">
        <v>2001</v>
      </c>
      <c r="L6" s="37">
        <v>2002</v>
      </c>
      <c r="M6" s="37">
        <v>2003</v>
      </c>
      <c r="N6" s="37">
        <v>2004</v>
      </c>
      <c r="O6" s="107"/>
    </row>
    <row r="7" spans="1:15" ht="15.75">
      <c r="A7" s="164"/>
      <c r="B7" s="102"/>
      <c r="C7" s="269" t="s">
        <v>548</v>
      </c>
      <c r="D7" s="165"/>
      <c r="E7" s="268" t="s">
        <v>524</v>
      </c>
      <c r="F7" s="268" t="s">
        <v>524</v>
      </c>
      <c r="G7" s="268" t="s">
        <v>524</v>
      </c>
      <c r="H7" s="268" t="s">
        <v>524</v>
      </c>
      <c r="I7" s="268" t="s">
        <v>524</v>
      </c>
      <c r="J7" s="268" t="s">
        <v>524</v>
      </c>
      <c r="K7" s="268" t="s">
        <v>524</v>
      </c>
      <c r="L7" s="268" t="s">
        <v>524</v>
      </c>
      <c r="M7" s="268" t="s">
        <v>524</v>
      </c>
      <c r="N7" s="268" t="s">
        <v>524</v>
      </c>
      <c r="O7" s="107"/>
    </row>
    <row r="8" spans="1:15" ht="16.5" thickBot="1">
      <c r="A8" s="164"/>
      <c r="B8" s="166" t="s">
        <v>49</v>
      </c>
      <c r="C8" s="126"/>
      <c r="D8" s="129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07"/>
    </row>
    <row r="9" spans="1:15" ht="15.75">
      <c r="A9" s="164"/>
      <c r="B9" s="166" t="s">
        <v>50</v>
      </c>
      <c r="C9" s="122"/>
      <c r="D9" s="122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07"/>
    </row>
    <row r="10" spans="1:15" ht="15.75">
      <c r="A10" s="168" t="s">
        <v>396</v>
      </c>
      <c r="B10" s="169">
        <v>2</v>
      </c>
      <c r="C10" s="170" t="s">
        <v>51</v>
      </c>
      <c r="D10" s="170"/>
      <c r="E10" s="309">
        <v>28895</v>
      </c>
      <c r="F10" s="309">
        <v>20267</v>
      </c>
      <c r="G10" s="309">
        <v>34884</v>
      </c>
      <c r="H10" s="309">
        <v>52258</v>
      </c>
      <c r="I10" s="309">
        <v>60860</v>
      </c>
      <c r="J10" s="309">
        <v>69659</v>
      </c>
      <c r="K10" s="309">
        <v>123082</v>
      </c>
      <c r="L10" s="309">
        <v>131542</v>
      </c>
      <c r="M10" s="309">
        <v>178802</v>
      </c>
      <c r="N10" s="309">
        <v>205480</v>
      </c>
      <c r="O10" s="107"/>
    </row>
    <row r="11" spans="1:15" ht="16.5" thickBot="1">
      <c r="A11" s="168"/>
      <c r="B11" s="16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107"/>
    </row>
    <row r="12" spans="1:15" ht="15.75">
      <c r="A12" s="168"/>
      <c r="B12" s="169"/>
      <c r="C12" s="114"/>
      <c r="D12" s="114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07"/>
    </row>
    <row r="13" spans="1:15" ht="15.75">
      <c r="A13" s="164"/>
      <c r="B13" s="169">
        <v>3</v>
      </c>
      <c r="C13" s="170" t="s">
        <v>52</v>
      </c>
      <c r="D13" s="170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107"/>
    </row>
    <row r="14" spans="1:15" ht="15">
      <c r="A14" s="164"/>
      <c r="B14" s="169"/>
      <c r="O14" s="107"/>
    </row>
    <row r="15" spans="1:15" ht="15">
      <c r="A15" s="164"/>
      <c r="B15" s="169"/>
      <c r="O15" s="107"/>
    </row>
    <row r="16" spans="1:15" ht="15.75">
      <c r="A16" s="168" t="s">
        <v>397</v>
      </c>
      <c r="B16" s="169"/>
      <c r="C16" s="57" t="s">
        <v>53</v>
      </c>
      <c r="D16" s="57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107"/>
    </row>
    <row r="17" spans="1:15" ht="15">
      <c r="A17" s="164"/>
      <c r="B17" s="169"/>
      <c r="O17" s="107"/>
    </row>
    <row r="18" spans="1:15" ht="15.75">
      <c r="A18" s="164"/>
      <c r="B18" s="169"/>
      <c r="C18" s="57" t="s">
        <v>54</v>
      </c>
      <c r="D18" s="57"/>
      <c r="E18" s="267"/>
      <c r="F18" s="267"/>
      <c r="G18" s="267"/>
      <c r="H18" s="267"/>
      <c r="I18" s="267"/>
      <c r="J18" s="267"/>
      <c r="K18" s="267"/>
      <c r="L18" s="267"/>
      <c r="M18" s="267"/>
      <c r="N18" s="267"/>
      <c r="O18" s="107"/>
    </row>
    <row r="19" spans="1:15" ht="15.75">
      <c r="A19" s="164"/>
      <c r="B19" s="169"/>
      <c r="C19" s="57"/>
      <c r="D19" s="57"/>
      <c r="E19" s="267"/>
      <c r="F19" s="267"/>
      <c r="G19" s="267"/>
      <c r="H19" s="267"/>
      <c r="I19" s="267"/>
      <c r="J19" s="267"/>
      <c r="K19" s="267"/>
      <c r="L19" s="267"/>
      <c r="M19" s="267"/>
      <c r="N19" s="267"/>
      <c r="O19" s="107"/>
    </row>
    <row r="20" spans="1:15" ht="15.75">
      <c r="A20" s="164"/>
      <c r="B20" s="169"/>
      <c r="C20" s="57"/>
      <c r="D20" s="57"/>
      <c r="E20" s="267"/>
      <c r="F20" s="267"/>
      <c r="G20" s="267"/>
      <c r="H20" s="267"/>
      <c r="I20" s="267"/>
      <c r="J20" s="267"/>
      <c r="K20" s="267"/>
      <c r="L20" s="267"/>
      <c r="M20" s="267"/>
      <c r="N20" s="267"/>
      <c r="O20" s="107"/>
    </row>
    <row r="21" spans="1:15" ht="15.75">
      <c r="A21" s="164"/>
      <c r="B21" s="169"/>
      <c r="C21" s="57"/>
      <c r="D21" s="57"/>
      <c r="E21" s="267"/>
      <c r="F21" s="267"/>
      <c r="G21" s="267"/>
      <c r="H21" s="267"/>
      <c r="I21" s="267"/>
      <c r="J21" s="267"/>
      <c r="K21" s="267"/>
      <c r="L21" s="267"/>
      <c r="M21" s="267"/>
      <c r="N21" s="267"/>
      <c r="O21" s="107"/>
    </row>
    <row r="22" spans="1:15" ht="15.75">
      <c r="A22" s="164"/>
      <c r="B22" s="169"/>
      <c r="C22" s="29"/>
      <c r="D22" s="29"/>
      <c r="E22" s="267"/>
      <c r="F22" s="267"/>
      <c r="G22" s="267"/>
      <c r="H22" s="267"/>
      <c r="I22" s="267"/>
      <c r="J22" s="267"/>
      <c r="K22" s="267"/>
      <c r="L22" s="267"/>
      <c r="M22" s="267"/>
      <c r="N22" s="267"/>
      <c r="O22" s="107"/>
    </row>
    <row r="23" spans="1:15" ht="15.75">
      <c r="A23" s="164"/>
      <c r="B23" s="169"/>
      <c r="C23" s="29"/>
      <c r="D23" s="29"/>
      <c r="E23" s="267"/>
      <c r="F23" s="267"/>
      <c r="G23" s="267"/>
      <c r="H23" s="267"/>
      <c r="I23" s="267"/>
      <c r="J23" s="267"/>
      <c r="K23" s="267"/>
      <c r="L23" s="267"/>
      <c r="M23" s="267"/>
      <c r="N23" s="267"/>
      <c r="O23" s="107"/>
    </row>
    <row r="24" spans="1:15" ht="15.75">
      <c r="A24" s="164"/>
      <c r="B24" s="169"/>
      <c r="C24" s="29"/>
      <c r="D24" s="29"/>
      <c r="E24" s="267"/>
      <c r="F24" s="267"/>
      <c r="G24" s="267"/>
      <c r="H24" s="267"/>
      <c r="I24" s="267"/>
      <c r="J24" s="267"/>
      <c r="K24" s="267"/>
      <c r="L24" s="267"/>
      <c r="M24" s="267"/>
      <c r="N24" s="267"/>
      <c r="O24" s="107"/>
    </row>
    <row r="25" spans="1:15" ht="16.5" thickBot="1">
      <c r="A25" s="164"/>
      <c r="B25" s="169"/>
      <c r="E25" s="258"/>
      <c r="F25" s="258"/>
      <c r="G25" s="258"/>
      <c r="H25" s="258"/>
      <c r="I25" s="258"/>
      <c r="J25" s="258"/>
      <c r="K25" s="258"/>
      <c r="L25" s="258"/>
      <c r="M25" s="258"/>
      <c r="N25" s="258"/>
      <c r="O25" s="107"/>
    </row>
    <row r="26" spans="1:15" ht="9.75" customHeight="1">
      <c r="A26" s="164"/>
      <c r="B26" s="169"/>
      <c r="C26" s="114"/>
      <c r="D26" s="114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07"/>
    </row>
    <row r="27" spans="1:15" ht="15.75">
      <c r="A27" s="164"/>
      <c r="B27" s="169">
        <v>4</v>
      </c>
      <c r="C27" s="170" t="s">
        <v>55</v>
      </c>
      <c r="D27" s="170"/>
      <c r="O27" s="107"/>
    </row>
    <row r="28" spans="1:15" ht="15.75">
      <c r="A28" s="164"/>
      <c r="B28" s="171"/>
      <c r="C28" s="170" t="s">
        <v>56</v>
      </c>
      <c r="D28" s="170"/>
      <c r="O28" s="107"/>
    </row>
    <row r="29" spans="1:15" ht="15.75">
      <c r="A29" s="164"/>
      <c r="B29" s="172"/>
      <c r="C29" s="29" t="s">
        <v>57</v>
      </c>
      <c r="E29" s="267"/>
      <c r="F29" s="267"/>
      <c r="G29" s="267"/>
      <c r="H29" s="267"/>
      <c r="I29" s="267"/>
      <c r="J29" s="267"/>
      <c r="K29" s="267"/>
      <c r="L29" s="267"/>
      <c r="M29" s="267"/>
      <c r="N29" s="267"/>
      <c r="O29" s="107"/>
    </row>
    <row r="30" spans="1:15" ht="15">
      <c r="A30" s="164"/>
      <c r="B30" s="172"/>
      <c r="E30" s="267"/>
      <c r="F30" s="267"/>
      <c r="G30" s="267"/>
      <c r="H30" s="267"/>
      <c r="I30" s="267"/>
      <c r="J30" s="267"/>
      <c r="K30" s="267"/>
      <c r="L30" s="267"/>
      <c r="M30" s="267"/>
      <c r="N30" s="267"/>
      <c r="O30" s="107"/>
    </row>
    <row r="31" spans="1:15" ht="15">
      <c r="A31" s="164"/>
      <c r="B31" s="172"/>
      <c r="E31" s="267"/>
      <c r="F31" s="267"/>
      <c r="G31" s="267"/>
      <c r="H31" s="267"/>
      <c r="I31" s="267"/>
      <c r="J31" s="267"/>
      <c r="K31" s="267"/>
      <c r="L31" s="267"/>
      <c r="M31" s="267"/>
      <c r="N31" s="267"/>
      <c r="O31" s="107"/>
    </row>
    <row r="32" spans="1:15" ht="15">
      <c r="A32" s="164"/>
      <c r="B32" s="172"/>
      <c r="E32" s="267"/>
      <c r="F32" s="267"/>
      <c r="G32" s="267"/>
      <c r="H32" s="267"/>
      <c r="I32" s="267"/>
      <c r="J32" s="267"/>
      <c r="K32" s="267"/>
      <c r="L32" s="267"/>
      <c r="M32" s="267"/>
      <c r="N32" s="267"/>
      <c r="O32" s="107"/>
    </row>
    <row r="33" spans="1:15" ht="15.75">
      <c r="A33" s="164"/>
      <c r="B33" s="172"/>
      <c r="C33" s="29" t="s">
        <v>58</v>
      </c>
      <c r="D33" s="29"/>
      <c r="E33" s="267"/>
      <c r="F33" s="267"/>
      <c r="G33" s="267"/>
      <c r="H33" s="267"/>
      <c r="I33" s="267"/>
      <c r="J33" s="267"/>
      <c r="K33" s="267"/>
      <c r="L33" s="267"/>
      <c r="M33" s="267"/>
      <c r="N33" s="267"/>
      <c r="O33" s="107"/>
    </row>
    <row r="34" spans="1:15" ht="15">
      <c r="A34" s="164"/>
      <c r="B34" s="171"/>
      <c r="E34" s="267"/>
      <c r="F34" s="267"/>
      <c r="G34" s="267"/>
      <c r="H34" s="267"/>
      <c r="I34" s="267"/>
      <c r="J34" s="267"/>
      <c r="K34" s="267"/>
      <c r="L34" s="267"/>
      <c r="M34" s="267"/>
      <c r="N34" s="267"/>
      <c r="O34" s="107"/>
    </row>
    <row r="35" spans="1:15" ht="15.75">
      <c r="A35" s="164"/>
      <c r="B35" s="171"/>
      <c r="C35" s="170"/>
      <c r="D35" s="170"/>
      <c r="E35" s="267"/>
      <c r="F35" s="267"/>
      <c r="G35" s="267"/>
      <c r="H35" s="267"/>
      <c r="I35" s="267"/>
      <c r="J35" s="267"/>
      <c r="K35" s="267"/>
      <c r="L35" s="267"/>
      <c r="M35" s="267"/>
      <c r="N35" s="267"/>
      <c r="O35" s="107"/>
    </row>
    <row r="36" spans="1:15" ht="15.75" thickBot="1">
      <c r="A36" s="164"/>
      <c r="B36" s="172"/>
      <c r="C36" s="173"/>
      <c r="D36" s="173"/>
      <c r="E36" s="259"/>
      <c r="F36" s="259"/>
      <c r="G36" s="259"/>
      <c r="H36" s="259"/>
      <c r="I36" s="259"/>
      <c r="J36" s="259"/>
      <c r="K36" s="259"/>
      <c r="L36" s="259"/>
      <c r="M36" s="259"/>
      <c r="N36" s="259"/>
      <c r="O36" s="107"/>
    </row>
    <row r="37" spans="1:15" ht="15.75">
      <c r="A37" s="164"/>
      <c r="B37" s="171"/>
      <c r="C37" s="29"/>
      <c r="D37" s="29"/>
      <c r="O37" s="107"/>
    </row>
    <row r="38" spans="1:14" ht="15.75">
      <c r="A38" s="168" t="s">
        <v>398</v>
      </c>
      <c r="B38" s="169">
        <v>10</v>
      </c>
      <c r="C38" s="170" t="s">
        <v>59</v>
      </c>
      <c r="D38" s="29"/>
      <c r="E38" s="378">
        <v>5401680</v>
      </c>
      <c r="F38" s="378">
        <v>6597233</v>
      </c>
      <c r="G38" s="378">
        <v>8045877</v>
      </c>
      <c r="H38" s="378">
        <v>9467579</v>
      </c>
      <c r="I38" s="378">
        <v>10725086</v>
      </c>
      <c r="J38" s="378">
        <v>12936712</v>
      </c>
      <c r="K38" s="378">
        <v>14556477</v>
      </c>
      <c r="L38" s="378">
        <v>16281758</v>
      </c>
      <c r="M38" s="378">
        <v>18069208</v>
      </c>
      <c r="N38" s="378">
        <v>19638763</v>
      </c>
    </row>
    <row r="39" spans="1:15" ht="15">
      <c r="A39" s="164"/>
      <c r="B39" s="140" t="s">
        <v>44</v>
      </c>
      <c r="O39" s="107"/>
    </row>
    <row r="40" spans="1:15" ht="15">
      <c r="A40" s="164"/>
      <c r="B40" s="140"/>
      <c r="C40" s="142" t="s">
        <v>37</v>
      </c>
      <c r="O40" s="107"/>
    </row>
    <row r="41" spans="1:15" ht="15.75">
      <c r="A41" s="164"/>
      <c r="B41" s="171"/>
      <c r="C41" s="142" t="s">
        <v>148</v>
      </c>
      <c r="D41" s="29"/>
      <c r="O41" s="107"/>
    </row>
    <row r="42" spans="1:15" ht="16.5" thickBot="1">
      <c r="A42" s="174"/>
      <c r="B42" s="175"/>
      <c r="C42" s="146"/>
      <c r="D42" s="146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8"/>
    </row>
    <row r="43" spans="2:4" ht="16.5" thickTop="1">
      <c r="B43" s="29"/>
      <c r="C43" s="29"/>
      <c r="D43" s="29"/>
    </row>
  </sheetData>
  <sheetProtection insertRows="0"/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" transitionEvaluation="1">
    <pageSetUpPr fitToPage="1"/>
  </sheetPr>
  <dimension ref="A1:O445"/>
  <sheetViews>
    <sheetView showGridLines="0" defaultGridColor="0" zoomScale="80" zoomScaleNormal="80" colorId="22" workbookViewId="0" topLeftCell="B1">
      <selection activeCell="C44" sqref="C44"/>
    </sheetView>
  </sheetViews>
  <sheetFormatPr defaultColWidth="9.77734375" defaultRowHeight="15"/>
  <cols>
    <col min="1" max="1" width="16.3359375" style="42" hidden="1" customWidth="1"/>
    <col min="2" max="2" width="9.77734375" style="28" customWidth="1"/>
    <col min="3" max="3" width="51.4453125" style="81" customWidth="1"/>
    <col min="4" max="16384" width="9.77734375" style="28" customWidth="1"/>
  </cols>
  <sheetData>
    <row r="1" spans="3:15" ht="18" customHeight="1">
      <c r="C1" s="80" t="s">
        <v>79</v>
      </c>
      <c r="D1" s="27"/>
      <c r="O1" s="93"/>
    </row>
    <row r="2" spans="2:4" ht="11.25" customHeight="1" thickBot="1">
      <c r="B2" s="29"/>
      <c r="C2" s="94"/>
      <c r="D2" s="29"/>
    </row>
    <row r="3" spans="1:15" ht="11.25" customHeight="1" thickTop="1">
      <c r="A3" s="95"/>
      <c r="B3" s="96"/>
      <c r="C3" s="97"/>
      <c r="D3" s="98"/>
      <c r="E3" s="99"/>
      <c r="F3" s="99"/>
      <c r="G3" s="99"/>
      <c r="H3" s="99"/>
      <c r="I3" s="99"/>
      <c r="J3" s="99"/>
      <c r="K3" s="99"/>
      <c r="L3" s="99"/>
      <c r="M3" s="99"/>
      <c r="N3" s="99"/>
      <c r="O3" s="100"/>
    </row>
    <row r="4" spans="1:15" ht="18.75">
      <c r="A4" s="101"/>
      <c r="B4" s="102"/>
      <c r="C4" s="269" t="s">
        <v>546</v>
      </c>
      <c r="D4" s="103"/>
      <c r="E4" s="104" t="s">
        <v>2</v>
      </c>
      <c r="F4" s="105"/>
      <c r="G4" s="106"/>
      <c r="H4" s="105"/>
      <c r="I4" s="105"/>
      <c r="J4" s="105"/>
      <c r="K4" s="105"/>
      <c r="L4" s="105"/>
      <c r="M4" s="105"/>
      <c r="N4" s="105"/>
      <c r="O4" s="107"/>
    </row>
    <row r="5" spans="1:15" ht="15.75">
      <c r="A5" s="101"/>
      <c r="B5" s="102"/>
      <c r="C5" s="76" t="s">
        <v>547</v>
      </c>
      <c r="D5" s="108" t="s">
        <v>3</v>
      </c>
      <c r="E5" s="37">
        <v>1995</v>
      </c>
      <c r="F5" s="37">
        <v>1996</v>
      </c>
      <c r="G5" s="37">
        <v>1997</v>
      </c>
      <c r="H5" s="37">
        <v>1998</v>
      </c>
      <c r="I5" s="37">
        <v>1999</v>
      </c>
      <c r="J5" s="37">
        <v>2000</v>
      </c>
      <c r="K5" s="37">
        <v>2001</v>
      </c>
      <c r="L5" s="37">
        <v>2002</v>
      </c>
      <c r="M5" s="37">
        <v>2003</v>
      </c>
      <c r="N5" s="37">
        <v>2004</v>
      </c>
      <c r="O5" s="107"/>
    </row>
    <row r="6" spans="1:15" ht="15.75">
      <c r="A6" s="101"/>
      <c r="B6" s="102"/>
      <c r="C6" s="269" t="s">
        <v>548</v>
      </c>
      <c r="D6" s="108" t="s">
        <v>4</v>
      </c>
      <c r="E6" s="268" t="s">
        <v>5</v>
      </c>
      <c r="F6" s="268" t="s">
        <v>524</v>
      </c>
      <c r="G6" s="268" t="s">
        <v>524</v>
      </c>
      <c r="H6" s="268" t="s">
        <v>524</v>
      </c>
      <c r="I6" s="268" t="s">
        <v>524</v>
      </c>
      <c r="J6" s="268" t="s">
        <v>524</v>
      </c>
      <c r="K6" s="268" t="s">
        <v>524</v>
      </c>
      <c r="L6" s="268" t="s">
        <v>524</v>
      </c>
      <c r="M6" s="268" t="s">
        <v>524</v>
      </c>
      <c r="N6" s="268" t="s">
        <v>524</v>
      </c>
      <c r="O6" s="107"/>
    </row>
    <row r="7" spans="1:15" ht="16.5" thickBot="1">
      <c r="A7" s="101"/>
      <c r="B7" s="102"/>
      <c r="D7" s="109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07"/>
    </row>
    <row r="8" spans="1:15" ht="15.75">
      <c r="A8" s="101"/>
      <c r="B8" s="102"/>
      <c r="C8" s="111"/>
      <c r="D8" s="112"/>
      <c r="E8" s="113"/>
      <c r="F8" s="114"/>
      <c r="G8" s="114"/>
      <c r="H8" s="114"/>
      <c r="I8" s="114"/>
      <c r="J8" s="114"/>
      <c r="K8" s="114"/>
      <c r="L8" s="114"/>
      <c r="M8" s="114"/>
      <c r="N8" s="114"/>
      <c r="O8" s="107"/>
    </row>
    <row r="9" spans="1:15" ht="16.5" thickBot="1">
      <c r="A9" s="101"/>
      <c r="B9" s="102"/>
      <c r="C9" s="116" t="s">
        <v>6</v>
      </c>
      <c r="D9" s="117" t="s">
        <v>60</v>
      </c>
      <c r="E9" s="103"/>
      <c r="F9" s="71"/>
      <c r="G9" s="71"/>
      <c r="H9" s="71"/>
      <c r="I9" s="71"/>
      <c r="J9" s="71"/>
      <c r="K9" s="71"/>
      <c r="L9" s="71"/>
      <c r="M9" s="71"/>
      <c r="N9" s="71"/>
      <c r="O9" s="107"/>
    </row>
    <row r="10" spans="1:15" ht="17.25" thickBot="1" thickTop="1">
      <c r="A10" s="101" t="s">
        <v>158</v>
      </c>
      <c r="B10" s="102"/>
      <c r="C10" s="118" t="s">
        <v>7</v>
      </c>
      <c r="D10" s="43" t="s">
        <v>8</v>
      </c>
      <c r="E10" s="332"/>
      <c r="F10" s="318">
        <f>+F11+F13+F14</f>
        <v>-324751.905</v>
      </c>
      <c r="G10" s="318">
        <f aca="true" t="shared" si="0" ref="G10:M10">+G11+G13+G14</f>
        <v>-533468</v>
      </c>
      <c r="H10" s="318">
        <f t="shared" si="0"/>
        <v>-825982.7909090909</v>
      </c>
      <c r="I10" s="318">
        <f t="shared" si="0"/>
        <v>-627617</v>
      </c>
      <c r="J10" s="318">
        <f t="shared" si="0"/>
        <v>-391338.0029999999</v>
      </c>
      <c r="K10" s="318">
        <f t="shared" si="0"/>
        <v>-615322</v>
      </c>
      <c r="L10" s="318">
        <f t="shared" si="0"/>
        <v>-1535748</v>
      </c>
      <c r="M10" s="318">
        <f t="shared" si="0"/>
        <v>-1360257</v>
      </c>
      <c r="N10" s="318">
        <f>+N11+N13+N14</f>
        <v>-1323658</v>
      </c>
      <c r="O10" s="107"/>
    </row>
    <row r="11" spans="1:15" ht="16.5" thickTop="1">
      <c r="A11" s="101" t="s">
        <v>159</v>
      </c>
      <c r="B11" s="102"/>
      <c r="C11" s="118" t="s">
        <v>9</v>
      </c>
      <c r="D11" s="117" t="s">
        <v>10</v>
      </c>
      <c r="E11" s="306"/>
      <c r="F11" s="307">
        <f>+'Table 2A'!E62</f>
        <v>-363466.905</v>
      </c>
      <c r="G11" s="307">
        <f>+'Table 2A'!F62</f>
        <v>-512877</v>
      </c>
      <c r="H11" s="307">
        <f>+'Table 2A'!G62</f>
        <v>-745759.7909090909</v>
      </c>
      <c r="I11" s="307">
        <f>+'Table 2A'!H62</f>
        <v>-611181</v>
      </c>
      <c r="J11" s="307">
        <f>+'Table 2A'!I62</f>
        <v>-341630</v>
      </c>
      <c r="K11" s="307">
        <f>+'Table 2A'!J62</f>
        <v>-703523</v>
      </c>
      <c r="L11" s="307">
        <f>+'Table 2A'!K62</f>
        <v>-1336587</v>
      </c>
      <c r="M11" s="307">
        <f>+'Table 2A'!L62</f>
        <v>-1094078</v>
      </c>
      <c r="N11" s="307">
        <f>+'Table 2A'!M62</f>
        <v>-1217037</v>
      </c>
      <c r="O11" s="107"/>
    </row>
    <row r="12" spans="1:15" ht="15.75">
      <c r="A12" s="101" t="s">
        <v>160</v>
      </c>
      <c r="B12" s="102"/>
      <c r="C12" s="118" t="s">
        <v>11</v>
      </c>
      <c r="D12" s="117" t="s">
        <v>12</v>
      </c>
      <c r="E12" s="308"/>
      <c r="F12" s="309" t="str">
        <f>+'Table 2B'!E40</f>
        <v>M</v>
      </c>
      <c r="G12" s="309" t="str">
        <f>+'Table 2B'!F40</f>
        <v>M</v>
      </c>
      <c r="H12" s="309" t="str">
        <f>+'Table 2B'!G40</f>
        <v>M</v>
      </c>
      <c r="I12" s="309" t="str">
        <f>+'Table 2B'!H40</f>
        <v>M</v>
      </c>
      <c r="J12" s="309" t="str">
        <f>+'Table 2B'!I40</f>
        <v>M</v>
      </c>
      <c r="K12" s="309" t="str">
        <f>+'Table 2B'!J40</f>
        <v>M</v>
      </c>
      <c r="L12" s="309" t="str">
        <f>+'Table 2B'!K40</f>
        <v>M</v>
      </c>
      <c r="M12" s="309" t="str">
        <f>'Table 2B'!L40</f>
        <v>M</v>
      </c>
      <c r="N12" s="309" t="s">
        <v>499</v>
      </c>
      <c r="O12" s="107"/>
    </row>
    <row r="13" spans="1:15" ht="15.75">
      <c r="A13" s="101" t="s">
        <v>161</v>
      </c>
      <c r="B13" s="102"/>
      <c r="C13" s="118" t="s">
        <v>13</v>
      </c>
      <c r="D13" s="117" t="s">
        <v>14</v>
      </c>
      <c r="E13" s="308"/>
      <c r="F13" s="307">
        <f>+'Table 2C'!E40</f>
        <v>-2664</v>
      </c>
      <c r="G13" s="307">
        <f>+'Table 2C'!F40</f>
        <v>-28704</v>
      </c>
      <c r="H13" s="307">
        <f>+'Table 2C'!G40</f>
        <v>-43016</v>
      </c>
      <c r="I13" s="307">
        <f>+'Table 2C'!H40</f>
        <v>1843</v>
      </c>
      <c r="J13" s="307">
        <f>+'Table 2C'!I40</f>
        <v>-35172</v>
      </c>
      <c r="K13" s="307">
        <f>+'Table 2C'!J40</f>
        <v>17712</v>
      </c>
      <c r="L13" s="307">
        <f>+'Table 2C'!K40</f>
        <v>-147809</v>
      </c>
      <c r="M13" s="309">
        <f>'Table 2C'!L40</f>
        <v>-24324</v>
      </c>
      <c r="N13" s="309">
        <f>+'Table 2C'!M40</f>
        <v>-44949</v>
      </c>
      <c r="O13" s="107"/>
    </row>
    <row r="14" spans="1:15" ht="15.75">
      <c r="A14" s="101" t="s">
        <v>162</v>
      </c>
      <c r="B14" s="102"/>
      <c r="C14" s="118" t="s">
        <v>15</v>
      </c>
      <c r="D14" s="117" t="s">
        <v>16</v>
      </c>
      <c r="E14" s="308"/>
      <c r="F14" s="307">
        <f>+'Table 2D'!E40</f>
        <v>41379</v>
      </c>
      <c r="G14" s="307">
        <f>+'Table 2D'!F40</f>
        <v>8113</v>
      </c>
      <c r="H14" s="307">
        <f>+'Table 2D'!G40</f>
        <v>-37207</v>
      </c>
      <c r="I14" s="307">
        <f>+'Table 2D'!H40</f>
        <v>-18279</v>
      </c>
      <c r="J14" s="307">
        <f>+'Table 2D'!I40</f>
        <v>-14536.002999999924</v>
      </c>
      <c r="K14" s="307">
        <f>+'Table 2D'!J40</f>
        <v>70489.00000000003</v>
      </c>
      <c r="L14" s="310">
        <f>+'Table 2D'!K40</f>
        <v>-51352</v>
      </c>
      <c r="M14" s="309">
        <f>'Table 2D'!L40</f>
        <v>-241855</v>
      </c>
      <c r="N14" s="309">
        <f>+'Table 2D'!M40</f>
        <v>-61672</v>
      </c>
      <c r="O14" s="107"/>
    </row>
    <row r="15" spans="1:15" ht="16.5" thickBot="1">
      <c r="A15" s="101"/>
      <c r="B15" s="102"/>
      <c r="C15" s="119"/>
      <c r="D15" s="120"/>
      <c r="E15" s="311"/>
      <c r="F15" s="312"/>
      <c r="G15" s="312"/>
      <c r="H15" s="312"/>
      <c r="I15" s="312"/>
      <c r="J15" s="312"/>
      <c r="K15" s="312"/>
      <c r="L15" s="312"/>
      <c r="M15" s="312"/>
      <c r="N15" s="312"/>
      <c r="O15" s="107"/>
    </row>
    <row r="16" spans="1:15" ht="15.75">
      <c r="A16" s="101"/>
      <c r="B16" s="102"/>
      <c r="C16" s="121"/>
      <c r="D16" s="115"/>
      <c r="E16" s="313"/>
      <c r="F16" s="314"/>
      <c r="G16" s="314"/>
      <c r="H16" s="314"/>
      <c r="I16" s="314"/>
      <c r="J16" s="314"/>
      <c r="K16" s="314"/>
      <c r="L16" s="314"/>
      <c r="M16" s="314"/>
      <c r="N16" s="314"/>
      <c r="O16" s="107"/>
    </row>
    <row r="17" spans="1:15" ht="16.5" thickBot="1">
      <c r="A17" s="101"/>
      <c r="B17" s="102"/>
      <c r="C17" s="116" t="s">
        <v>17</v>
      </c>
      <c r="D17" s="124"/>
      <c r="E17" s="315"/>
      <c r="F17" s="316"/>
      <c r="G17" s="316"/>
      <c r="H17" s="316"/>
      <c r="I17" s="316"/>
      <c r="J17" s="316"/>
      <c r="K17" s="316"/>
      <c r="L17" s="316"/>
      <c r="M17" s="316"/>
      <c r="N17" s="316"/>
      <c r="O17" s="107"/>
    </row>
    <row r="18" spans="1:15" ht="17.25" thickBot="1" thickTop="1">
      <c r="A18" s="101" t="s">
        <v>163</v>
      </c>
      <c r="B18" s="102"/>
      <c r="C18" s="116" t="s">
        <v>18</v>
      </c>
      <c r="D18" s="125"/>
      <c r="E18" s="317">
        <v>4905196</v>
      </c>
      <c r="F18" s="318">
        <v>5077840</v>
      </c>
      <c r="G18" s="318">
        <v>5468373</v>
      </c>
      <c r="H18" s="318">
        <v>6257769</v>
      </c>
      <c r="I18" s="318">
        <v>6962736</v>
      </c>
      <c r="J18" s="318">
        <v>7339443</v>
      </c>
      <c r="K18" s="318">
        <v>7953298</v>
      </c>
      <c r="L18" s="318">
        <v>9573782</v>
      </c>
      <c r="M18" s="319">
        <v>10981849</v>
      </c>
      <c r="N18" s="320">
        <v>12296209</v>
      </c>
      <c r="O18" s="107"/>
    </row>
    <row r="19" spans="1:15" ht="16.5" thickTop="1">
      <c r="A19" s="101"/>
      <c r="B19" s="102"/>
      <c r="C19" s="79" t="s">
        <v>19</v>
      </c>
      <c r="D19" s="45"/>
      <c r="E19" s="321"/>
      <c r="F19" s="322"/>
      <c r="G19" s="322"/>
      <c r="H19" s="322"/>
      <c r="I19" s="322"/>
      <c r="J19" s="322"/>
      <c r="K19" s="322"/>
      <c r="L19" s="322"/>
      <c r="M19" s="322"/>
      <c r="N19" s="322"/>
      <c r="O19" s="107"/>
    </row>
    <row r="20" spans="1:15" ht="15.75">
      <c r="A20" s="101" t="s">
        <v>164</v>
      </c>
      <c r="B20" s="102"/>
      <c r="C20" s="118" t="s">
        <v>20</v>
      </c>
      <c r="D20" s="117" t="s">
        <v>21</v>
      </c>
      <c r="E20" s="323">
        <v>0</v>
      </c>
      <c r="F20" s="323">
        <v>0</v>
      </c>
      <c r="G20" s="323">
        <v>0</v>
      </c>
      <c r="H20" s="323">
        <v>0</v>
      </c>
      <c r="I20" s="323">
        <v>0</v>
      </c>
      <c r="J20" s="323">
        <v>0</v>
      </c>
      <c r="K20" s="323">
        <v>1760</v>
      </c>
      <c r="L20" s="323">
        <v>2143</v>
      </c>
      <c r="M20" s="323">
        <v>71</v>
      </c>
      <c r="N20" s="323">
        <v>223</v>
      </c>
      <c r="O20" s="107"/>
    </row>
    <row r="21" spans="1:15" ht="15.75">
      <c r="A21" s="101" t="s">
        <v>165</v>
      </c>
      <c r="B21" s="102"/>
      <c r="C21" s="118" t="s">
        <v>22</v>
      </c>
      <c r="D21" s="43" t="s">
        <v>23</v>
      </c>
      <c r="E21" s="309">
        <v>1713497</v>
      </c>
      <c r="F21" s="309">
        <v>2511022</v>
      </c>
      <c r="G21" s="309">
        <v>2668295</v>
      </c>
      <c r="H21" s="309">
        <v>3328754</v>
      </c>
      <c r="I21" s="309">
        <v>4503351</v>
      </c>
      <c r="J21" s="309">
        <v>5141816</v>
      </c>
      <c r="K21" s="309">
        <v>6109189</v>
      </c>
      <c r="L21" s="309">
        <v>7502778</v>
      </c>
      <c r="M21" s="309">
        <v>9363201</v>
      </c>
      <c r="N21" s="309">
        <v>10863473</v>
      </c>
      <c r="O21" s="107"/>
    </row>
    <row r="22" spans="1:15" ht="15.75">
      <c r="A22" s="101" t="s">
        <v>166</v>
      </c>
      <c r="B22" s="102"/>
      <c r="C22" s="79" t="s">
        <v>24</v>
      </c>
      <c r="D22" s="117" t="s">
        <v>25</v>
      </c>
      <c r="E22" s="307">
        <v>466483</v>
      </c>
      <c r="F22" s="307">
        <v>755142</v>
      </c>
      <c r="G22" s="307">
        <v>923917</v>
      </c>
      <c r="H22" s="307">
        <v>1054993</v>
      </c>
      <c r="I22" s="307">
        <v>1253138</v>
      </c>
      <c r="J22" s="307">
        <v>1246308</v>
      </c>
      <c r="K22" s="307">
        <v>1502897</v>
      </c>
      <c r="L22" s="307">
        <v>1955236</v>
      </c>
      <c r="M22" s="307">
        <v>2056237</v>
      </c>
      <c r="N22" s="307">
        <v>2044557</v>
      </c>
      <c r="O22" s="107"/>
    </row>
    <row r="23" spans="1:15" ht="15.75">
      <c r="A23" s="101" t="s">
        <v>167</v>
      </c>
      <c r="B23" s="102"/>
      <c r="C23" s="79" t="s">
        <v>26</v>
      </c>
      <c r="D23" s="117" t="s">
        <v>27</v>
      </c>
      <c r="E23" s="309">
        <v>1247014</v>
      </c>
      <c r="F23" s="309">
        <v>1755880</v>
      </c>
      <c r="G23" s="309">
        <v>1744378</v>
      </c>
      <c r="H23" s="309">
        <v>2273761</v>
      </c>
      <c r="I23" s="309">
        <v>3250213</v>
      </c>
      <c r="J23" s="309">
        <v>3895508</v>
      </c>
      <c r="K23" s="309">
        <v>4606292</v>
      </c>
      <c r="L23" s="309">
        <v>5547542</v>
      </c>
      <c r="M23" s="309">
        <v>7306964</v>
      </c>
      <c r="N23" s="309">
        <v>8818916</v>
      </c>
      <c r="O23" s="107"/>
    </row>
    <row r="24" spans="1:15" ht="15.75">
      <c r="A24" s="101" t="s">
        <v>168</v>
      </c>
      <c r="B24" s="102"/>
      <c r="C24" s="118" t="s">
        <v>28</v>
      </c>
      <c r="D24" s="117" t="s">
        <v>29</v>
      </c>
      <c r="E24" s="309">
        <v>3191699</v>
      </c>
      <c r="F24" s="309">
        <v>2566818</v>
      </c>
      <c r="G24" s="309">
        <v>2800078</v>
      </c>
      <c r="H24" s="309">
        <v>2929015</v>
      </c>
      <c r="I24" s="309">
        <v>2459385</v>
      </c>
      <c r="J24" s="309">
        <v>2197627</v>
      </c>
      <c r="K24" s="309">
        <v>1842349</v>
      </c>
      <c r="L24" s="309">
        <v>2068861</v>
      </c>
      <c r="M24" s="309">
        <v>1618577</v>
      </c>
      <c r="N24" s="309">
        <v>1432513</v>
      </c>
      <c r="O24" s="107"/>
    </row>
    <row r="25" spans="1:15" ht="15.75">
      <c r="A25" s="101" t="s">
        <v>169</v>
      </c>
      <c r="B25" s="102"/>
      <c r="C25" s="79" t="s">
        <v>24</v>
      </c>
      <c r="D25" s="43" t="s">
        <v>30</v>
      </c>
      <c r="E25" s="309">
        <v>25991</v>
      </c>
      <c r="F25" s="309">
        <v>6476</v>
      </c>
      <c r="G25" s="309">
        <v>22413</v>
      </c>
      <c r="H25" s="309">
        <v>12615</v>
      </c>
      <c r="I25" s="309">
        <v>11843</v>
      </c>
      <c r="J25" s="309">
        <v>25179</v>
      </c>
      <c r="K25" s="309">
        <v>42848</v>
      </c>
      <c r="L25" s="309">
        <v>118568</v>
      </c>
      <c r="M25" s="309">
        <v>93852</v>
      </c>
      <c r="N25" s="309">
        <v>128679</v>
      </c>
      <c r="O25" s="107"/>
    </row>
    <row r="26" spans="1:15" ht="15.75">
      <c r="A26" s="101" t="s">
        <v>170</v>
      </c>
      <c r="B26" s="102"/>
      <c r="C26" s="79" t="s">
        <v>26</v>
      </c>
      <c r="D26" s="43" t="s">
        <v>31</v>
      </c>
      <c r="E26" s="309">
        <v>3165708</v>
      </c>
      <c r="F26" s="323">
        <v>2560342</v>
      </c>
      <c r="G26" s="323">
        <v>2777665</v>
      </c>
      <c r="H26" s="323">
        <v>2916400</v>
      </c>
      <c r="I26" s="323">
        <v>2447542</v>
      </c>
      <c r="J26" s="323">
        <v>2172448</v>
      </c>
      <c r="K26" s="323">
        <v>1799501</v>
      </c>
      <c r="L26" s="323">
        <v>1950293</v>
      </c>
      <c r="M26" s="323">
        <v>1524725</v>
      </c>
      <c r="N26" s="323">
        <v>1303834</v>
      </c>
      <c r="O26" s="107"/>
    </row>
    <row r="27" spans="1:15" ht="16.5" thickBot="1">
      <c r="A27" s="101"/>
      <c r="B27" s="102"/>
      <c r="C27" s="127"/>
      <c r="D27" s="128"/>
      <c r="E27" s="324"/>
      <c r="F27" s="312"/>
      <c r="G27" s="312"/>
      <c r="H27" s="312"/>
      <c r="I27" s="312"/>
      <c r="J27" s="312"/>
      <c r="K27" s="312"/>
      <c r="L27" s="312"/>
      <c r="M27" s="312"/>
      <c r="N27" s="312"/>
      <c r="O27" s="107"/>
    </row>
    <row r="28" spans="1:15" ht="15.75">
      <c r="A28" s="101"/>
      <c r="B28" s="102"/>
      <c r="C28" s="130"/>
      <c r="D28" s="131"/>
      <c r="E28" s="313"/>
      <c r="F28" s="314"/>
      <c r="G28" s="314"/>
      <c r="H28" s="314"/>
      <c r="I28" s="314"/>
      <c r="J28" s="314"/>
      <c r="K28" s="314"/>
      <c r="L28" s="314"/>
      <c r="M28" s="314"/>
      <c r="N28" s="314"/>
      <c r="O28" s="107"/>
    </row>
    <row r="29" spans="1:15" ht="15.75">
      <c r="A29" s="101"/>
      <c r="B29" s="102"/>
      <c r="C29" s="116" t="s">
        <v>106</v>
      </c>
      <c r="D29" s="124"/>
      <c r="E29" s="325"/>
      <c r="F29" s="326"/>
      <c r="G29" s="326"/>
      <c r="H29" s="326"/>
      <c r="I29" s="326"/>
      <c r="J29" s="326"/>
      <c r="K29" s="326"/>
      <c r="L29" s="326"/>
      <c r="M29" s="326"/>
      <c r="N29" s="326"/>
      <c r="O29" s="107"/>
    </row>
    <row r="30" spans="1:15" ht="15.75">
      <c r="A30" s="101" t="s">
        <v>171</v>
      </c>
      <c r="B30" s="132"/>
      <c r="C30" s="116" t="s">
        <v>32</v>
      </c>
      <c r="D30" s="117" t="s">
        <v>33</v>
      </c>
      <c r="E30" s="308"/>
      <c r="F30" s="309">
        <v>118562</v>
      </c>
      <c r="G30" s="309">
        <v>226445</v>
      </c>
      <c r="H30" s="309">
        <v>342149</v>
      </c>
      <c r="I30" s="309">
        <v>335469</v>
      </c>
      <c r="J30" s="309">
        <v>433223</v>
      </c>
      <c r="K30" s="309">
        <v>565929</v>
      </c>
      <c r="L30" s="310">
        <v>844514</v>
      </c>
      <c r="M30" s="309">
        <v>657882</v>
      </c>
      <c r="N30" s="309">
        <v>733655</v>
      </c>
      <c r="O30" s="107"/>
    </row>
    <row r="31" spans="1:15" ht="15.75">
      <c r="A31" s="101" t="s">
        <v>172</v>
      </c>
      <c r="B31" s="132"/>
      <c r="C31" s="116" t="s">
        <v>34</v>
      </c>
      <c r="D31" s="117" t="s">
        <v>65</v>
      </c>
      <c r="E31" s="308"/>
      <c r="F31" s="309">
        <v>679910</v>
      </c>
      <c r="G31" s="309">
        <v>837955</v>
      </c>
      <c r="H31" s="309">
        <v>785790</v>
      </c>
      <c r="I31" s="309">
        <v>840898</v>
      </c>
      <c r="J31" s="309">
        <v>717853</v>
      </c>
      <c r="K31" s="309">
        <v>703353.6</v>
      </c>
      <c r="L31" s="310">
        <v>687627</v>
      </c>
      <c r="M31" s="309">
        <v>766899</v>
      </c>
      <c r="N31" s="309">
        <v>906667</v>
      </c>
      <c r="O31" s="107"/>
    </row>
    <row r="32" spans="1:15" s="137" customFormat="1" ht="15.75">
      <c r="A32" s="101" t="s">
        <v>173</v>
      </c>
      <c r="B32" s="133"/>
      <c r="C32" s="134" t="s">
        <v>74</v>
      </c>
      <c r="D32" s="135" t="s">
        <v>85</v>
      </c>
      <c r="E32" s="327"/>
      <c r="F32" s="328">
        <v>679910</v>
      </c>
      <c r="G32" s="328">
        <v>837955</v>
      </c>
      <c r="H32" s="328">
        <v>785790</v>
      </c>
      <c r="I32" s="328">
        <v>840898</v>
      </c>
      <c r="J32" s="328">
        <v>725201</v>
      </c>
      <c r="K32" s="328">
        <v>708333.6</v>
      </c>
      <c r="L32" s="329">
        <v>689776</v>
      </c>
      <c r="M32" s="328">
        <v>760264</v>
      </c>
      <c r="N32" s="328">
        <v>902967</v>
      </c>
      <c r="O32" s="136"/>
    </row>
    <row r="33" spans="1:15" ht="16.5" thickBot="1">
      <c r="A33" s="101"/>
      <c r="B33" s="132"/>
      <c r="C33" s="138"/>
      <c r="D33" s="139"/>
      <c r="E33" s="311"/>
      <c r="F33" s="312"/>
      <c r="G33" s="312"/>
      <c r="H33" s="312"/>
      <c r="I33" s="312"/>
      <c r="J33" s="312"/>
      <c r="K33" s="312"/>
      <c r="L33" s="312"/>
      <c r="M33" s="312"/>
      <c r="N33" s="312"/>
      <c r="O33" s="107"/>
    </row>
    <row r="34" spans="1:15" ht="16.5" thickBot="1">
      <c r="A34" s="101"/>
      <c r="B34" s="132"/>
      <c r="C34" s="111"/>
      <c r="D34" s="123"/>
      <c r="E34" s="330"/>
      <c r="F34" s="331"/>
      <c r="G34" s="331"/>
      <c r="H34" s="331"/>
      <c r="I34" s="331"/>
      <c r="J34" s="331"/>
      <c r="K34" s="331"/>
      <c r="L34" s="331"/>
      <c r="M34" s="331"/>
      <c r="N34" s="331"/>
      <c r="O34" s="107"/>
    </row>
    <row r="35" spans="1:15" ht="17.25" thickBot="1" thickTop="1">
      <c r="A35" s="101" t="s">
        <v>174</v>
      </c>
      <c r="B35" s="132"/>
      <c r="C35" s="116" t="s">
        <v>35</v>
      </c>
      <c r="D35" s="117" t="s">
        <v>36</v>
      </c>
      <c r="E35" s="379">
        <v>5614042</v>
      </c>
      <c r="F35" s="305">
        <v>6893934</v>
      </c>
      <c r="G35" s="305">
        <v>8540669</v>
      </c>
      <c r="H35" s="305">
        <v>10087434</v>
      </c>
      <c r="I35" s="305">
        <v>11393499</v>
      </c>
      <c r="J35" s="305">
        <v>13531831</v>
      </c>
      <c r="K35" s="305">
        <v>15272621</v>
      </c>
      <c r="L35" s="333">
        <v>17148410</v>
      </c>
      <c r="M35" s="305">
        <v>18914890</v>
      </c>
      <c r="N35" s="305">
        <v>20695365</v>
      </c>
      <c r="O35" s="107"/>
    </row>
    <row r="36" spans="1:15" ht="11.25" customHeight="1" thickTop="1">
      <c r="A36" s="101"/>
      <c r="B36" s="140"/>
      <c r="C36" s="78"/>
      <c r="D36" s="29"/>
      <c r="O36" s="107"/>
    </row>
    <row r="37" spans="1:15" ht="15.75">
      <c r="A37" s="101"/>
      <c r="B37" s="132"/>
      <c r="C37" s="141" t="s">
        <v>37</v>
      </c>
      <c r="D37" s="142"/>
      <c r="O37" s="107"/>
    </row>
    <row r="38" spans="1:15" ht="11.25" customHeight="1" thickBot="1">
      <c r="A38" s="143"/>
      <c r="B38" s="144"/>
      <c r="C38" s="145"/>
      <c r="D38" s="146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8"/>
    </row>
    <row r="39" ht="15.75" thickTop="1"/>
    <row r="41" spans="2:15" ht="15">
      <c r="B41" s="149" t="s">
        <v>156</v>
      </c>
      <c r="C41" s="77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6"/>
    </row>
    <row r="42" spans="2:15" ht="15.75">
      <c r="B42" s="150"/>
      <c r="C42" s="151" t="s">
        <v>399</v>
      </c>
      <c r="D42" s="71"/>
      <c r="E42" s="276">
        <f aca="true" t="shared" si="1" ref="E42:L42">IF(E10="M",0,E10)-IF(E11="M",0,E11)-IF(E12="M",0,E12)-IF(E13="M",0,E13)-IF(E14="M",0,E14)</f>
        <v>0</v>
      </c>
      <c r="F42" s="276">
        <f t="shared" si="1"/>
        <v>0</v>
      </c>
      <c r="G42" s="276">
        <f t="shared" si="1"/>
        <v>0</v>
      </c>
      <c r="H42" s="276">
        <f t="shared" si="1"/>
        <v>0</v>
      </c>
      <c r="I42" s="276">
        <f t="shared" si="1"/>
        <v>0</v>
      </c>
      <c r="J42" s="276">
        <f t="shared" si="1"/>
        <v>1.4551915228366852E-11</v>
      </c>
      <c r="K42" s="276">
        <f t="shared" si="1"/>
        <v>0</v>
      </c>
      <c r="L42" s="276">
        <f t="shared" si="1"/>
        <v>0</v>
      </c>
      <c r="M42" s="276">
        <f>IF(M10="M",0,M10)-IF(M11="M",0,M11)-IF(M12="M",0,M12)-IF(M13="M",0,M13)-IF(M14="M",0,M14)</f>
        <v>0</v>
      </c>
      <c r="N42" s="276">
        <f>IF(N10="M",0,N10)-IF(N11="M",0,N11)-IF(N12="M",0,N12)-IF(N13="M",0,N13)-IF(N14="M",0,N14)</f>
        <v>0</v>
      </c>
      <c r="O42" s="152"/>
    </row>
    <row r="43" spans="2:15" ht="15.75">
      <c r="B43" s="153"/>
      <c r="C43" s="151" t="s">
        <v>400</v>
      </c>
      <c r="D43" s="71"/>
      <c r="E43" s="276">
        <f aca="true" t="shared" si="2" ref="E43:L43">IF(E18="M",0,E18)-IF(E20="M",0,E20)-IF(E21="M",0,E21)-IF(E24="M",0,E24)</f>
        <v>0</v>
      </c>
      <c r="F43" s="276">
        <f t="shared" si="2"/>
        <v>0</v>
      </c>
      <c r="G43" s="276">
        <f t="shared" si="2"/>
        <v>0</v>
      </c>
      <c r="H43" s="276">
        <f t="shared" si="2"/>
        <v>0</v>
      </c>
      <c r="I43" s="276">
        <f t="shared" si="2"/>
        <v>0</v>
      </c>
      <c r="J43" s="276">
        <f t="shared" si="2"/>
        <v>0</v>
      </c>
      <c r="K43" s="276">
        <f t="shared" si="2"/>
        <v>0</v>
      </c>
      <c r="L43" s="276">
        <f t="shared" si="2"/>
        <v>0</v>
      </c>
      <c r="M43" s="276">
        <f>IF(M18="M",0,M18)-IF(M20="M",0,M20)-IF(M21="M",0,M21)-IF(M24="M",0,M24)</f>
        <v>0</v>
      </c>
      <c r="N43" s="276">
        <f>IF(N18="M",0,N18)-IF(N20="M",0,N20)-IF(N21="M",0,N21)-IF(N24="M",0,N24)</f>
        <v>0</v>
      </c>
      <c r="O43" s="152"/>
    </row>
    <row r="44" spans="2:15" ht="15.75">
      <c r="B44" s="153"/>
      <c r="C44" s="151" t="s">
        <v>401</v>
      </c>
      <c r="D44" s="71"/>
      <c r="E44" s="276">
        <f aca="true" t="shared" si="3" ref="E44:L44">IF(E21="M",0,E21)-IF(E22="M",0,E22)-IF(E23="M",0,E23)</f>
        <v>0</v>
      </c>
      <c r="F44" s="276">
        <f t="shared" si="3"/>
        <v>0</v>
      </c>
      <c r="G44" s="276">
        <f t="shared" si="3"/>
        <v>0</v>
      </c>
      <c r="H44" s="276">
        <f t="shared" si="3"/>
        <v>0</v>
      </c>
      <c r="I44" s="276">
        <f t="shared" si="3"/>
        <v>0</v>
      </c>
      <c r="J44" s="276">
        <f t="shared" si="3"/>
        <v>0</v>
      </c>
      <c r="K44" s="276">
        <f t="shared" si="3"/>
        <v>0</v>
      </c>
      <c r="L44" s="276">
        <f t="shared" si="3"/>
        <v>0</v>
      </c>
      <c r="M44" s="276">
        <f>IF(M21="M",0,M21)-IF(M22="M",0,M22)-IF(M23="M",0,M23)</f>
        <v>0</v>
      </c>
      <c r="N44" s="276">
        <f>IF(N21="M",0,N21)-IF(N22="M",0,N22)-IF(N23="M",0,N23)</f>
        <v>0</v>
      </c>
      <c r="O44" s="152"/>
    </row>
    <row r="45" spans="2:15" ht="15.75">
      <c r="B45" s="154"/>
      <c r="C45" s="155" t="s">
        <v>402</v>
      </c>
      <c r="D45" s="72"/>
      <c r="E45" s="277">
        <f aca="true" t="shared" si="4" ref="E45:L45">IF(E24="M",0,E24)-IF(E25="M",0,E25)-IF(E26="M",0,E26)</f>
        <v>0</v>
      </c>
      <c r="F45" s="277">
        <f t="shared" si="4"/>
        <v>0</v>
      </c>
      <c r="G45" s="277">
        <f t="shared" si="4"/>
        <v>0</v>
      </c>
      <c r="H45" s="277">
        <f t="shared" si="4"/>
        <v>0</v>
      </c>
      <c r="I45" s="277">
        <f t="shared" si="4"/>
        <v>0</v>
      </c>
      <c r="J45" s="277">
        <f t="shared" si="4"/>
        <v>0</v>
      </c>
      <c r="K45" s="277">
        <f t="shared" si="4"/>
        <v>0</v>
      </c>
      <c r="L45" s="277">
        <f t="shared" si="4"/>
        <v>0</v>
      </c>
      <c r="M45" s="277">
        <f>IF(M24="M",0,M24)-IF(M25="M",0,M25)-IF(M26="M",0,M26)</f>
        <v>0</v>
      </c>
      <c r="N45" s="277">
        <f>IF(N24="M",0,N24)-IF(N25="M",0,N25)-IF(N26="M",0,N26)</f>
        <v>0</v>
      </c>
      <c r="O45" s="156"/>
    </row>
    <row r="46" ht="15.75">
      <c r="D46" s="29"/>
    </row>
    <row r="47" ht="10.5" customHeight="1">
      <c r="D47" s="29"/>
    </row>
    <row r="48" ht="15.75">
      <c r="D48" s="29"/>
    </row>
    <row r="49" ht="15.75">
      <c r="D49" s="29"/>
    </row>
    <row r="50" ht="6" customHeight="1">
      <c r="D50" s="29"/>
    </row>
    <row r="51" ht="15.75">
      <c r="D51" s="29"/>
    </row>
    <row r="52" ht="15.75">
      <c r="D52" s="29"/>
    </row>
    <row r="53" ht="15.75">
      <c r="D53" s="29"/>
    </row>
    <row r="54" ht="15.75">
      <c r="D54" s="29"/>
    </row>
    <row r="55" ht="15.75">
      <c r="D55" s="29"/>
    </row>
    <row r="56" ht="15.75">
      <c r="D56" s="29"/>
    </row>
    <row r="57" ht="15.75">
      <c r="D57" s="29"/>
    </row>
    <row r="58" ht="15.75">
      <c r="D58" s="29"/>
    </row>
    <row r="59" ht="15.75">
      <c r="D59" s="29"/>
    </row>
    <row r="60" ht="15.75">
      <c r="D60" s="29"/>
    </row>
    <row r="61" ht="15.75">
      <c r="D61" s="29"/>
    </row>
    <row r="62" ht="15.75">
      <c r="D62" s="29"/>
    </row>
    <row r="63" ht="15.75">
      <c r="D63" s="29"/>
    </row>
    <row r="64" ht="15.75">
      <c r="D64" s="29"/>
    </row>
    <row r="65" ht="15.75">
      <c r="D65" s="29"/>
    </row>
    <row r="66" ht="15.75">
      <c r="D66" s="29"/>
    </row>
    <row r="67" ht="15.75">
      <c r="D67" s="29"/>
    </row>
    <row r="68" ht="15.75">
      <c r="D68" s="29"/>
    </row>
    <row r="69" ht="15.75">
      <c r="D69" s="29"/>
    </row>
    <row r="70" ht="15.75">
      <c r="D70" s="29"/>
    </row>
    <row r="71" ht="15.75">
      <c r="D71" s="29"/>
    </row>
    <row r="72" ht="15.75">
      <c r="D72" s="29"/>
    </row>
    <row r="73" ht="15.75">
      <c r="D73" s="29"/>
    </row>
    <row r="74" ht="15.75">
      <c r="D74" s="29"/>
    </row>
    <row r="76" ht="9" customHeight="1"/>
    <row r="78" ht="12" customHeight="1"/>
    <row r="81" ht="11.25" customHeight="1"/>
    <row r="83" ht="15.75">
      <c r="D83" s="29"/>
    </row>
    <row r="84" ht="15.75">
      <c r="D84" s="29"/>
    </row>
    <row r="85" ht="15.75">
      <c r="D85" s="29"/>
    </row>
    <row r="86" ht="10.5" customHeight="1">
      <c r="D86" s="29"/>
    </row>
    <row r="87" ht="15.75">
      <c r="D87" s="29"/>
    </row>
    <row r="88" ht="15.75">
      <c r="D88" s="29"/>
    </row>
    <row r="89" ht="6" customHeight="1">
      <c r="D89" s="29"/>
    </row>
    <row r="90" ht="15.75">
      <c r="D90" s="29"/>
    </row>
    <row r="91" ht="15.75">
      <c r="D91" s="29"/>
    </row>
    <row r="92" ht="15.75">
      <c r="D92" s="29"/>
    </row>
    <row r="93" ht="15.75">
      <c r="D93" s="29"/>
    </row>
    <row r="94" ht="15.75">
      <c r="D94" s="29"/>
    </row>
    <row r="95" ht="15.75">
      <c r="D95" s="29"/>
    </row>
    <row r="96" ht="15.75">
      <c r="D96" s="29"/>
    </row>
    <row r="97" ht="15.75">
      <c r="D97" s="29"/>
    </row>
    <row r="98" ht="15.75">
      <c r="D98" s="29"/>
    </row>
    <row r="99" ht="15.75">
      <c r="D99" s="29"/>
    </row>
    <row r="100" ht="15.75">
      <c r="D100" s="29"/>
    </row>
    <row r="101" ht="15.75">
      <c r="D101" s="29"/>
    </row>
    <row r="102" ht="15.75">
      <c r="D102" s="29"/>
    </row>
    <row r="103" ht="15.75">
      <c r="D103" s="29"/>
    </row>
    <row r="104" ht="15.75">
      <c r="D104" s="29"/>
    </row>
    <row r="105" ht="15.75">
      <c r="D105" s="29"/>
    </row>
    <row r="106" ht="15.75">
      <c r="D106" s="29"/>
    </row>
    <row r="107" ht="15.75">
      <c r="D107" s="29"/>
    </row>
    <row r="108" ht="15.75">
      <c r="D108" s="29"/>
    </row>
    <row r="109" ht="15.75">
      <c r="D109" s="29"/>
    </row>
    <row r="110" ht="15.75">
      <c r="D110" s="29"/>
    </row>
    <row r="112" ht="9" customHeight="1"/>
    <row r="114" ht="12" customHeight="1"/>
    <row r="117" ht="11.25" customHeight="1"/>
    <row r="119" ht="15.75">
      <c r="D119" s="29"/>
    </row>
    <row r="120" ht="15.75">
      <c r="D120" s="29"/>
    </row>
    <row r="121" ht="15.75">
      <c r="D121" s="29"/>
    </row>
    <row r="122" ht="10.5" customHeight="1">
      <c r="D122" s="29"/>
    </row>
    <row r="123" ht="15.75">
      <c r="D123" s="29"/>
    </row>
    <row r="124" ht="15.75">
      <c r="D124" s="29"/>
    </row>
    <row r="125" ht="6" customHeight="1">
      <c r="D125" s="29"/>
    </row>
    <row r="126" ht="15.75">
      <c r="D126" s="29"/>
    </row>
    <row r="127" ht="15.75">
      <c r="D127" s="29"/>
    </row>
    <row r="128" ht="15.75">
      <c r="D128" s="29"/>
    </row>
    <row r="129" ht="15.75">
      <c r="D129" s="29"/>
    </row>
    <row r="130" ht="15.75">
      <c r="D130" s="29"/>
    </row>
    <row r="131" ht="15.75">
      <c r="D131" s="29"/>
    </row>
    <row r="132" ht="15.75">
      <c r="D132" s="29"/>
    </row>
    <row r="133" ht="15.75">
      <c r="D133" s="29"/>
    </row>
    <row r="134" ht="15.75">
      <c r="D134" s="29"/>
    </row>
    <row r="135" ht="15.75">
      <c r="D135" s="29"/>
    </row>
    <row r="136" ht="15.75">
      <c r="D136" s="29"/>
    </row>
    <row r="137" ht="15.75">
      <c r="D137" s="29"/>
    </row>
    <row r="138" ht="15.75">
      <c r="D138" s="29"/>
    </row>
    <row r="139" ht="15.75">
      <c r="D139" s="29"/>
    </row>
    <row r="140" ht="15.75">
      <c r="D140" s="29"/>
    </row>
    <row r="141" ht="15.75">
      <c r="D141" s="29"/>
    </row>
    <row r="142" ht="15.75">
      <c r="D142" s="29"/>
    </row>
    <row r="143" ht="15.75">
      <c r="D143" s="29"/>
    </row>
    <row r="144" ht="15.75">
      <c r="D144" s="29"/>
    </row>
    <row r="145" ht="15.75">
      <c r="D145" s="29"/>
    </row>
    <row r="146" ht="15.75">
      <c r="D146" s="29"/>
    </row>
    <row r="148" ht="9" customHeight="1"/>
    <row r="150" ht="12" customHeight="1"/>
    <row r="153" ht="11.25" customHeight="1"/>
    <row r="155" ht="15.75">
      <c r="D155" s="29"/>
    </row>
    <row r="156" ht="15.75">
      <c r="D156" s="29"/>
    </row>
    <row r="157" ht="15.75">
      <c r="D157" s="29"/>
    </row>
    <row r="158" ht="10.5" customHeight="1">
      <c r="D158" s="29"/>
    </row>
    <row r="159" ht="15.75">
      <c r="D159" s="29"/>
    </row>
    <row r="160" ht="15.75">
      <c r="D160" s="29"/>
    </row>
    <row r="161" ht="6" customHeight="1">
      <c r="D161" s="29"/>
    </row>
    <row r="162" ht="15.75">
      <c r="D162" s="29"/>
    </row>
    <row r="163" ht="15.75">
      <c r="D163" s="29"/>
    </row>
    <row r="164" ht="15.75">
      <c r="D164" s="29"/>
    </row>
    <row r="165" ht="15.75">
      <c r="D165" s="29"/>
    </row>
    <row r="166" ht="15.75">
      <c r="D166" s="29"/>
    </row>
    <row r="167" ht="15.75">
      <c r="D167" s="29"/>
    </row>
    <row r="168" ht="15.75">
      <c r="D168" s="29"/>
    </row>
    <row r="169" ht="15.75">
      <c r="D169" s="29"/>
    </row>
    <row r="170" ht="15.75">
      <c r="D170" s="29"/>
    </row>
    <row r="171" ht="15.75">
      <c r="D171" s="29"/>
    </row>
    <row r="172" ht="15.75">
      <c r="D172" s="29"/>
    </row>
    <row r="173" ht="15.75">
      <c r="D173" s="29"/>
    </row>
    <row r="174" ht="15.75">
      <c r="D174" s="29"/>
    </row>
    <row r="175" ht="15.75">
      <c r="D175" s="29"/>
    </row>
    <row r="176" ht="15.75">
      <c r="D176" s="29"/>
    </row>
    <row r="177" ht="15.75">
      <c r="D177" s="29"/>
    </row>
    <row r="178" ht="15.75">
      <c r="D178" s="29"/>
    </row>
    <row r="179" ht="15.75">
      <c r="D179" s="29"/>
    </row>
    <row r="180" ht="15.75">
      <c r="D180" s="29"/>
    </row>
    <row r="181" ht="15.75">
      <c r="D181" s="29"/>
    </row>
    <row r="182" ht="15.75">
      <c r="D182" s="29"/>
    </row>
    <row r="184" ht="9" customHeight="1"/>
    <row r="186" ht="12" customHeight="1"/>
    <row r="197" ht="10.5" customHeight="1"/>
    <row r="199" ht="6" customHeight="1"/>
    <row r="230" ht="9" customHeight="1"/>
    <row r="231" ht="9" customHeight="1"/>
    <row r="235" ht="9.75" customHeight="1"/>
    <row r="237" ht="8.25" customHeight="1"/>
    <row r="238" ht="16.5" customHeight="1"/>
    <row r="239" ht="16.5" customHeight="1"/>
    <row r="241" ht="9.75" customHeight="1"/>
    <row r="250" ht="10.5" customHeight="1"/>
    <row r="252" ht="6" customHeight="1"/>
    <row r="253" spans="1:3" s="157" customFormat="1" ht="14.25">
      <c r="A253" s="42"/>
      <c r="C253" s="158"/>
    </row>
    <row r="254" spans="1:3" s="159" customFormat="1" ht="12.75">
      <c r="A254" s="42"/>
      <c r="C254" s="160"/>
    </row>
    <row r="255" spans="1:3" s="157" customFormat="1" ht="14.25">
      <c r="A255" s="42"/>
      <c r="C255" s="158"/>
    </row>
    <row r="256" spans="1:3" s="157" customFormat="1" ht="14.25">
      <c r="A256" s="42"/>
      <c r="C256" s="158"/>
    </row>
    <row r="257" spans="1:3" s="157" customFormat="1" ht="14.25">
      <c r="A257" s="42"/>
      <c r="C257" s="158"/>
    </row>
    <row r="258" spans="1:3" s="157" customFormat="1" ht="14.25">
      <c r="A258" s="42"/>
      <c r="C258" s="158"/>
    </row>
    <row r="259" spans="1:3" s="157" customFormat="1" ht="14.25">
      <c r="A259" s="42"/>
      <c r="C259" s="158"/>
    </row>
    <row r="260" spans="1:3" s="157" customFormat="1" ht="14.25">
      <c r="A260" s="42"/>
      <c r="C260" s="158"/>
    </row>
    <row r="261" spans="1:3" s="157" customFormat="1" ht="14.25">
      <c r="A261" s="42"/>
      <c r="C261" s="158"/>
    </row>
    <row r="262" spans="1:3" s="157" customFormat="1" ht="14.25">
      <c r="A262" s="42"/>
      <c r="C262" s="158"/>
    </row>
    <row r="263" spans="1:3" s="157" customFormat="1" ht="14.25">
      <c r="A263" s="42"/>
      <c r="C263" s="158"/>
    </row>
    <row r="264" spans="1:3" s="157" customFormat="1" ht="14.25">
      <c r="A264" s="42"/>
      <c r="C264" s="158"/>
    </row>
    <row r="265" spans="1:3" s="157" customFormat="1" ht="14.25">
      <c r="A265" s="42"/>
      <c r="C265" s="158"/>
    </row>
    <row r="266" spans="1:3" s="157" customFormat="1" ht="14.25">
      <c r="A266" s="42"/>
      <c r="C266" s="158"/>
    </row>
    <row r="267" spans="1:3" s="157" customFormat="1" ht="14.25">
      <c r="A267" s="42"/>
      <c r="C267" s="158"/>
    </row>
    <row r="268" spans="1:3" s="157" customFormat="1" ht="14.25">
      <c r="A268" s="42"/>
      <c r="C268" s="158"/>
    </row>
    <row r="269" spans="1:3" s="157" customFormat="1" ht="14.25">
      <c r="A269" s="42"/>
      <c r="C269" s="158"/>
    </row>
    <row r="270" spans="1:3" s="157" customFormat="1" ht="14.25">
      <c r="A270" s="42"/>
      <c r="C270" s="158"/>
    </row>
    <row r="271" spans="1:3" s="157" customFormat="1" ht="14.25">
      <c r="A271" s="42"/>
      <c r="C271" s="158"/>
    </row>
    <row r="272" spans="1:3" s="157" customFormat="1" ht="14.25">
      <c r="A272" s="42"/>
      <c r="C272" s="158"/>
    </row>
    <row r="273" spans="1:3" s="157" customFormat="1" ht="14.25">
      <c r="A273" s="42"/>
      <c r="C273" s="158"/>
    </row>
    <row r="274" spans="1:3" s="157" customFormat="1" ht="14.25">
      <c r="A274" s="42"/>
      <c r="C274" s="158"/>
    </row>
    <row r="275" spans="1:3" s="157" customFormat="1" ht="14.25">
      <c r="A275" s="42"/>
      <c r="C275" s="158"/>
    </row>
    <row r="276" spans="1:3" s="157" customFormat="1" ht="14.25">
      <c r="A276" s="42"/>
      <c r="C276" s="158"/>
    </row>
    <row r="277" spans="1:3" s="157" customFormat="1" ht="14.25">
      <c r="A277" s="42"/>
      <c r="C277" s="158"/>
    </row>
    <row r="278" spans="1:3" s="157" customFormat="1" ht="14.25">
      <c r="A278" s="42"/>
      <c r="C278" s="158"/>
    </row>
    <row r="279" spans="1:3" s="157" customFormat="1" ht="14.25">
      <c r="A279" s="42"/>
      <c r="C279" s="158"/>
    </row>
    <row r="280" spans="1:3" s="157" customFormat="1" ht="14.25">
      <c r="A280" s="42"/>
      <c r="C280" s="158"/>
    </row>
    <row r="281" spans="1:3" s="157" customFormat="1" ht="14.25">
      <c r="A281" s="42"/>
      <c r="C281" s="158"/>
    </row>
    <row r="282" spans="1:3" s="157" customFormat="1" ht="14.25">
      <c r="A282" s="42"/>
      <c r="C282" s="158"/>
    </row>
    <row r="283" ht="9" customHeight="1"/>
    <row r="284" ht="9" customHeight="1"/>
    <row r="288" ht="9.75" customHeight="1"/>
    <row r="290" ht="8.25" customHeight="1"/>
    <row r="291" ht="16.5" customHeight="1"/>
    <row r="292" ht="16.5" customHeight="1"/>
    <row r="294" ht="9.75" customHeight="1"/>
    <row r="295" ht="9.75" customHeight="1"/>
    <row r="296" ht="9.75" customHeight="1"/>
    <row r="304" ht="10.5" customHeight="1"/>
    <row r="306" ht="6" customHeight="1"/>
    <row r="307" spans="1:3" s="157" customFormat="1" ht="14.25">
      <c r="A307" s="42"/>
      <c r="C307" s="158"/>
    </row>
    <row r="308" spans="1:3" s="159" customFormat="1" ht="12.75">
      <c r="A308" s="42"/>
      <c r="C308" s="160"/>
    </row>
    <row r="309" spans="1:3" s="157" customFormat="1" ht="14.25">
      <c r="A309" s="42"/>
      <c r="C309" s="158"/>
    </row>
    <row r="310" spans="1:3" s="157" customFormat="1" ht="14.25">
      <c r="A310" s="42"/>
      <c r="C310" s="158"/>
    </row>
    <row r="311" spans="1:3" s="157" customFormat="1" ht="14.25">
      <c r="A311" s="42"/>
      <c r="C311" s="158"/>
    </row>
    <row r="312" spans="1:3" s="157" customFormat="1" ht="14.25">
      <c r="A312" s="42"/>
      <c r="C312" s="158"/>
    </row>
    <row r="313" spans="1:3" s="157" customFormat="1" ht="14.25">
      <c r="A313" s="42"/>
      <c r="C313" s="158"/>
    </row>
    <row r="314" spans="1:3" s="157" customFormat="1" ht="14.25">
      <c r="A314" s="42"/>
      <c r="C314" s="158"/>
    </row>
    <row r="315" spans="1:3" s="157" customFormat="1" ht="14.25">
      <c r="A315" s="42"/>
      <c r="C315" s="158"/>
    </row>
    <row r="316" spans="1:3" s="157" customFormat="1" ht="14.25">
      <c r="A316" s="42"/>
      <c r="C316" s="158"/>
    </row>
    <row r="317" spans="1:3" s="157" customFormat="1" ht="14.25">
      <c r="A317" s="42"/>
      <c r="C317" s="158"/>
    </row>
    <row r="318" spans="1:3" s="157" customFormat="1" ht="14.25">
      <c r="A318" s="42"/>
      <c r="C318" s="158"/>
    </row>
    <row r="319" spans="1:3" s="157" customFormat="1" ht="14.25">
      <c r="A319" s="42"/>
      <c r="C319" s="158"/>
    </row>
    <row r="320" spans="1:3" s="157" customFormat="1" ht="14.25">
      <c r="A320" s="42"/>
      <c r="C320" s="158"/>
    </row>
    <row r="321" spans="1:3" s="157" customFormat="1" ht="14.25">
      <c r="A321" s="42"/>
      <c r="C321" s="158"/>
    </row>
    <row r="322" spans="1:3" s="157" customFormat="1" ht="14.25">
      <c r="A322" s="42"/>
      <c r="C322" s="158"/>
    </row>
    <row r="323" spans="1:3" s="157" customFormat="1" ht="14.25">
      <c r="A323" s="42"/>
      <c r="C323" s="158"/>
    </row>
    <row r="324" spans="1:3" s="157" customFormat="1" ht="14.25">
      <c r="A324" s="42"/>
      <c r="C324" s="158"/>
    </row>
    <row r="325" spans="1:3" s="157" customFormat="1" ht="14.25">
      <c r="A325" s="42"/>
      <c r="C325" s="158"/>
    </row>
    <row r="326" spans="1:3" s="157" customFormat="1" ht="14.25">
      <c r="A326" s="42"/>
      <c r="C326" s="158"/>
    </row>
    <row r="327" spans="1:3" s="157" customFormat="1" ht="14.25">
      <c r="A327" s="42"/>
      <c r="C327" s="158"/>
    </row>
    <row r="328" spans="1:3" s="157" customFormat="1" ht="14.25">
      <c r="A328" s="42"/>
      <c r="C328" s="158"/>
    </row>
    <row r="329" spans="1:3" s="157" customFormat="1" ht="14.25">
      <c r="A329" s="42"/>
      <c r="C329" s="158"/>
    </row>
    <row r="330" spans="1:3" s="157" customFormat="1" ht="14.25">
      <c r="A330" s="42"/>
      <c r="C330" s="158"/>
    </row>
    <row r="331" spans="1:3" s="157" customFormat="1" ht="14.25">
      <c r="A331" s="42"/>
      <c r="C331" s="158"/>
    </row>
    <row r="332" spans="1:3" s="157" customFormat="1" ht="14.25">
      <c r="A332" s="42"/>
      <c r="C332" s="158"/>
    </row>
    <row r="333" spans="1:3" s="157" customFormat="1" ht="14.25">
      <c r="A333" s="42"/>
      <c r="C333" s="158"/>
    </row>
    <row r="334" spans="1:3" s="157" customFormat="1" ht="14.25">
      <c r="A334" s="42"/>
      <c r="C334" s="158"/>
    </row>
    <row r="335" spans="1:3" s="157" customFormat="1" ht="14.25">
      <c r="A335" s="42"/>
      <c r="C335" s="158"/>
    </row>
    <row r="337" ht="9" customHeight="1"/>
    <row r="338" ht="9" customHeight="1"/>
    <row r="342" ht="9.75" customHeight="1"/>
    <row r="344" ht="8.25" customHeight="1"/>
    <row r="345" ht="16.5" customHeight="1"/>
    <row r="346" ht="16.5" customHeight="1"/>
    <row r="348" ht="9.75" customHeight="1"/>
    <row r="349" ht="9.75" customHeight="1"/>
    <row r="350" ht="10.5" customHeight="1"/>
    <row r="351" ht="9.75" customHeight="1"/>
    <row r="359" ht="10.5" customHeight="1"/>
    <row r="361" ht="6" customHeight="1"/>
    <row r="362" spans="1:3" s="157" customFormat="1" ht="14.25">
      <c r="A362" s="42"/>
      <c r="C362" s="158"/>
    </row>
    <row r="363" spans="1:3" s="159" customFormat="1" ht="12.75">
      <c r="A363" s="42"/>
      <c r="C363" s="160"/>
    </row>
    <row r="364" spans="1:3" s="157" customFormat="1" ht="14.25">
      <c r="A364" s="42"/>
      <c r="C364" s="158"/>
    </row>
    <row r="365" spans="1:3" s="157" customFormat="1" ht="14.25">
      <c r="A365" s="42"/>
      <c r="C365" s="158"/>
    </row>
    <row r="366" spans="1:3" s="157" customFormat="1" ht="14.25">
      <c r="A366" s="42"/>
      <c r="C366" s="158"/>
    </row>
    <row r="367" spans="1:3" s="157" customFormat="1" ht="14.25">
      <c r="A367" s="42"/>
      <c r="C367" s="158"/>
    </row>
    <row r="368" spans="1:3" s="157" customFormat="1" ht="14.25">
      <c r="A368" s="42"/>
      <c r="C368" s="158"/>
    </row>
    <row r="369" spans="1:3" s="157" customFormat="1" ht="14.25">
      <c r="A369" s="42"/>
      <c r="C369" s="158"/>
    </row>
    <row r="370" spans="1:3" s="157" customFormat="1" ht="14.25">
      <c r="A370" s="42"/>
      <c r="C370" s="158"/>
    </row>
    <row r="371" spans="1:3" s="157" customFormat="1" ht="14.25">
      <c r="A371" s="42"/>
      <c r="C371" s="158"/>
    </row>
    <row r="372" spans="1:3" s="157" customFormat="1" ht="14.25">
      <c r="A372" s="42"/>
      <c r="C372" s="158"/>
    </row>
    <row r="373" spans="1:3" s="157" customFormat="1" ht="14.25">
      <c r="A373" s="42"/>
      <c r="C373" s="158"/>
    </row>
    <row r="374" spans="1:3" s="157" customFormat="1" ht="14.25">
      <c r="A374" s="42"/>
      <c r="C374" s="158"/>
    </row>
    <row r="375" spans="1:3" s="157" customFormat="1" ht="14.25">
      <c r="A375" s="42"/>
      <c r="C375" s="158"/>
    </row>
    <row r="376" spans="1:3" s="157" customFormat="1" ht="14.25">
      <c r="A376" s="42"/>
      <c r="C376" s="158"/>
    </row>
    <row r="377" spans="1:3" s="157" customFormat="1" ht="14.25">
      <c r="A377" s="42"/>
      <c r="C377" s="158"/>
    </row>
    <row r="378" spans="1:3" s="157" customFormat="1" ht="14.25">
      <c r="A378" s="42"/>
      <c r="C378" s="158"/>
    </row>
    <row r="379" spans="1:3" s="157" customFormat="1" ht="14.25">
      <c r="A379" s="42"/>
      <c r="C379" s="158"/>
    </row>
    <row r="380" spans="1:3" s="157" customFormat="1" ht="14.25">
      <c r="A380" s="42"/>
      <c r="C380" s="158"/>
    </row>
    <row r="381" spans="1:3" s="157" customFormat="1" ht="14.25">
      <c r="A381" s="42"/>
      <c r="C381" s="158"/>
    </row>
    <row r="382" spans="1:3" s="157" customFormat="1" ht="14.25">
      <c r="A382" s="42"/>
      <c r="C382" s="158"/>
    </row>
    <row r="383" spans="1:3" s="157" customFormat="1" ht="14.25">
      <c r="A383" s="42"/>
      <c r="C383" s="158"/>
    </row>
    <row r="384" spans="1:3" s="157" customFormat="1" ht="14.25">
      <c r="A384" s="42"/>
      <c r="C384" s="158"/>
    </row>
    <row r="385" spans="1:3" s="157" customFormat="1" ht="14.25">
      <c r="A385" s="42"/>
      <c r="C385" s="158"/>
    </row>
    <row r="386" spans="1:3" s="157" customFormat="1" ht="14.25">
      <c r="A386" s="42"/>
      <c r="C386" s="158"/>
    </row>
    <row r="387" spans="1:3" s="157" customFormat="1" ht="14.25">
      <c r="A387" s="42"/>
      <c r="C387" s="158"/>
    </row>
    <row r="388" spans="1:3" s="157" customFormat="1" ht="14.25">
      <c r="A388" s="42"/>
      <c r="C388" s="158"/>
    </row>
    <row r="389" spans="1:3" s="157" customFormat="1" ht="14.25">
      <c r="A389" s="42"/>
      <c r="C389" s="158"/>
    </row>
    <row r="390" spans="1:3" s="157" customFormat="1" ht="14.25">
      <c r="A390" s="42"/>
      <c r="C390" s="158"/>
    </row>
    <row r="391" spans="1:3" s="157" customFormat="1" ht="14.25">
      <c r="A391" s="42"/>
      <c r="C391" s="158"/>
    </row>
    <row r="392" ht="9" customHeight="1"/>
    <row r="393" ht="9" customHeight="1"/>
    <row r="397" ht="9.75" customHeight="1"/>
    <row r="399" ht="8.25" customHeight="1"/>
    <row r="400" ht="16.5" customHeight="1"/>
    <row r="401" ht="16.5" customHeight="1"/>
    <row r="403" ht="9.75" customHeight="1"/>
    <row r="404" ht="9.75" customHeight="1"/>
    <row r="405" ht="9.75" customHeight="1"/>
    <row r="406" ht="9.75" customHeight="1"/>
    <row r="413" ht="10.5" customHeight="1"/>
    <row r="415" ht="6" customHeight="1"/>
    <row r="416" spans="1:3" s="157" customFormat="1" ht="14.25">
      <c r="A416" s="42"/>
      <c r="C416" s="158"/>
    </row>
    <row r="417" spans="1:3" s="157" customFormat="1" ht="14.25">
      <c r="A417" s="42"/>
      <c r="C417" s="158"/>
    </row>
    <row r="418" spans="1:3" s="157" customFormat="1" ht="14.25">
      <c r="A418" s="42"/>
      <c r="C418" s="158"/>
    </row>
    <row r="419" spans="1:3" s="157" customFormat="1" ht="14.25">
      <c r="A419" s="42"/>
      <c r="C419" s="158"/>
    </row>
    <row r="420" spans="1:3" s="157" customFormat="1" ht="14.25">
      <c r="A420" s="42"/>
      <c r="C420" s="158"/>
    </row>
    <row r="421" spans="1:3" s="157" customFormat="1" ht="14.25">
      <c r="A421" s="42"/>
      <c r="C421" s="158"/>
    </row>
    <row r="422" spans="1:3" s="157" customFormat="1" ht="14.25">
      <c r="A422" s="42"/>
      <c r="C422" s="158"/>
    </row>
    <row r="423" spans="1:3" s="157" customFormat="1" ht="14.25">
      <c r="A423" s="42"/>
      <c r="C423" s="158"/>
    </row>
    <row r="424" spans="1:3" s="157" customFormat="1" ht="14.25">
      <c r="A424" s="42"/>
      <c r="C424" s="158"/>
    </row>
    <row r="425" spans="1:3" s="157" customFormat="1" ht="14.25">
      <c r="A425" s="42"/>
      <c r="C425" s="158"/>
    </row>
    <row r="426" spans="1:3" s="157" customFormat="1" ht="14.25">
      <c r="A426" s="42"/>
      <c r="C426" s="158"/>
    </row>
    <row r="427" spans="1:3" s="157" customFormat="1" ht="14.25">
      <c r="A427" s="42"/>
      <c r="C427" s="158"/>
    </row>
    <row r="428" spans="1:3" s="157" customFormat="1" ht="14.25">
      <c r="A428" s="42"/>
      <c r="C428" s="158"/>
    </row>
    <row r="429" spans="1:3" s="157" customFormat="1" ht="14.25">
      <c r="A429" s="42"/>
      <c r="C429" s="158"/>
    </row>
    <row r="430" spans="1:3" s="157" customFormat="1" ht="14.25">
      <c r="A430" s="42"/>
      <c r="C430" s="158"/>
    </row>
    <row r="431" spans="1:3" s="157" customFormat="1" ht="14.25">
      <c r="A431" s="42"/>
      <c r="C431" s="158"/>
    </row>
    <row r="432" spans="1:3" s="157" customFormat="1" ht="14.25">
      <c r="A432" s="42"/>
      <c r="C432" s="158"/>
    </row>
    <row r="433" spans="1:3" s="157" customFormat="1" ht="14.25">
      <c r="A433" s="42"/>
      <c r="C433" s="158"/>
    </row>
    <row r="434" spans="1:3" s="157" customFormat="1" ht="14.25">
      <c r="A434" s="42"/>
      <c r="C434" s="158"/>
    </row>
    <row r="435" spans="1:3" s="157" customFormat="1" ht="14.25">
      <c r="A435" s="42"/>
      <c r="C435" s="158"/>
    </row>
    <row r="436" spans="1:3" s="157" customFormat="1" ht="14.25">
      <c r="A436" s="42"/>
      <c r="C436" s="158"/>
    </row>
    <row r="437" spans="1:3" s="157" customFormat="1" ht="14.25">
      <c r="A437" s="42"/>
      <c r="C437" s="158"/>
    </row>
    <row r="438" spans="1:3" s="157" customFormat="1" ht="14.25">
      <c r="A438" s="42"/>
      <c r="C438" s="158"/>
    </row>
    <row r="439" spans="1:3" s="157" customFormat="1" ht="14.25">
      <c r="A439" s="42"/>
      <c r="C439" s="158"/>
    </row>
    <row r="440" spans="1:3" s="157" customFormat="1" ht="14.25">
      <c r="A440" s="42"/>
      <c r="C440" s="158"/>
    </row>
    <row r="441" spans="1:3" s="157" customFormat="1" ht="14.25">
      <c r="A441" s="42"/>
      <c r="C441" s="158"/>
    </row>
    <row r="442" spans="1:3" s="157" customFormat="1" ht="14.25">
      <c r="A442" s="42"/>
      <c r="C442" s="158"/>
    </row>
    <row r="443" spans="1:3" s="157" customFormat="1" ht="14.25">
      <c r="A443" s="42"/>
      <c r="C443" s="158"/>
    </row>
    <row r="444" spans="1:3" s="157" customFormat="1" ht="14.25">
      <c r="A444" s="42"/>
      <c r="C444" s="158"/>
    </row>
    <row r="445" spans="1:3" s="157" customFormat="1" ht="9" customHeight="1">
      <c r="A445" s="42"/>
      <c r="C445" s="158"/>
    </row>
    <row r="447" ht="8.25" customHeight="1"/>
    <row r="448" ht="16.5" customHeight="1"/>
  </sheetData>
  <sheetProtection insertRows="0"/>
  <conditionalFormatting sqref="E10:N14 N35">
    <cfRule type="cellIs" priority="1" dxfId="0" operator="between" stopIfTrue="1">
      <formula>-1000000000000</formula>
      <formula>1000000000000</formula>
    </cfRule>
    <cfRule type="cellIs" priority="2" dxfId="0" operator="equal" stopIfTrue="1">
      <formula>"M"</formula>
    </cfRule>
    <cfRule type="cellIs" priority="3" dxfId="0" operator="equal" stopIfTrue="1">
      <formula>"L"</formula>
    </cfRule>
  </conditionalFormatting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70" r:id="rId2"/>
  <ignoredErrors>
    <ignoredError sqref="E6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" transitionEvaluation="1">
    <pageSetUpPr fitToPage="1"/>
  </sheetPr>
  <dimension ref="A1:T84"/>
  <sheetViews>
    <sheetView showGridLines="0" defaultGridColor="0" zoomScale="75" zoomScaleNormal="75" colorId="22" workbookViewId="0" topLeftCell="C19">
      <selection activeCell="N34" sqref="N34"/>
    </sheetView>
  </sheetViews>
  <sheetFormatPr defaultColWidth="9.77734375" defaultRowHeight="15"/>
  <cols>
    <col min="1" max="1" width="17.3359375" style="42" hidden="1" customWidth="1"/>
    <col min="2" max="2" width="9.77734375" style="229" customWidth="1"/>
    <col min="3" max="3" width="69.21484375" style="91" customWidth="1"/>
    <col min="4" max="4" width="10.99609375" style="28" customWidth="1"/>
    <col min="5" max="6" width="10.77734375" style="28" customWidth="1"/>
    <col min="7" max="13" width="10.6640625" style="28" customWidth="1"/>
    <col min="14" max="14" width="65.3359375" style="28" customWidth="1"/>
    <col min="15" max="15" width="5.3359375" style="28" customWidth="1"/>
    <col min="16" max="16" width="0.9921875" style="28" customWidth="1"/>
    <col min="17" max="17" width="0.55078125" style="28" customWidth="1"/>
    <col min="18" max="18" width="9.77734375" style="28" customWidth="1"/>
    <col min="19" max="19" width="40.77734375" style="28" customWidth="1"/>
    <col min="20" max="16384" width="9.77734375" style="28" customWidth="1"/>
  </cols>
  <sheetData>
    <row r="1" spans="1:17" ht="18">
      <c r="A1" s="58"/>
      <c r="C1" s="82" t="s">
        <v>81</v>
      </c>
      <c r="D1" s="27"/>
      <c r="Q1" s="29"/>
    </row>
    <row r="2" spans="1:16" ht="11.25" customHeight="1" thickBot="1">
      <c r="A2" s="58"/>
      <c r="C2" s="83"/>
      <c r="D2" s="30"/>
      <c r="P2" s="29"/>
    </row>
    <row r="3" spans="1:16" ht="16.5" thickTop="1">
      <c r="A3" s="179"/>
      <c r="B3" s="230"/>
      <c r="C3" s="84"/>
      <c r="D3" s="31"/>
      <c r="E3" s="32"/>
      <c r="F3" s="32"/>
      <c r="G3" s="32"/>
      <c r="H3" s="32"/>
      <c r="I3" s="32"/>
      <c r="J3" s="32"/>
      <c r="K3" s="32"/>
      <c r="L3" s="32"/>
      <c r="M3" s="32"/>
      <c r="N3" s="32"/>
      <c r="O3" s="33"/>
      <c r="P3" s="29"/>
    </row>
    <row r="4" spans="1:20" ht="15.75">
      <c r="A4" s="181"/>
      <c r="B4" s="231"/>
      <c r="C4" s="269" t="s">
        <v>546</v>
      </c>
      <c r="D4" s="399" t="s">
        <v>2</v>
      </c>
      <c r="E4" s="400"/>
      <c r="F4" s="400"/>
      <c r="G4" s="400"/>
      <c r="H4" s="400"/>
      <c r="I4" s="400"/>
      <c r="J4" s="400"/>
      <c r="K4" s="400"/>
      <c r="L4" s="400"/>
      <c r="M4" s="400"/>
      <c r="N4" s="34"/>
      <c r="O4" s="36"/>
      <c r="T4" s="29"/>
    </row>
    <row r="5" spans="1:20" ht="15.75">
      <c r="A5" s="181"/>
      <c r="B5" s="231"/>
      <c r="C5" s="76" t="s">
        <v>547</v>
      </c>
      <c r="D5" s="37">
        <v>1995</v>
      </c>
      <c r="E5" s="37">
        <v>1996</v>
      </c>
      <c r="F5" s="37">
        <v>1997</v>
      </c>
      <c r="G5" s="37">
        <v>1998</v>
      </c>
      <c r="H5" s="37">
        <v>1999</v>
      </c>
      <c r="I5" s="37">
        <v>2000</v>
      </c>
      <c r="J5" s="37">
        <v>2001</v>
      </c>
      <c r="K5" s="37">
        <v>2002</v>
      </c>
      <c r="L5" s="37">
        <v>2003</v>
      </c>
      <c r="M5" s="37">
        <v>2004</v>
      </c>
      <c r="N5" s="38"/>
      <c r="O5" s="36"/>
      <c r="T5" s="29"/>
    </row>
    <row r="6" spans="1:20" ht="15.75">
      <c r="A6" s="181"/>
      <c r="B6" s="231"/>
      <c r="C6" s="269" t="s">
        <v>548</v>
      </c>
      <c r="D6" s="266" t="s">
        <v>5</v>
      </c>
      <c r="E6" s="268" t="s">
        <v>524</v>
      </c>
      <c r="F6" s="268" t="s">
        <v>524</v>
      </c>
      <c r="G6" s="268" t="s">
        <v>524</v>
      </c>
      <c r="H6" s="268" t="s">
        <v>524</v>
      </c>
      <c r="I6" s="268" t="s">
        <v>524</v>
      </c>
      <c r="J6" s="268" t="s">
        <v>524</v>
      </c>
      <c r="K6" s="268" t="s">
        <v>524</v>
      </c>
      <c r="L6" s="268" t="s">
        <v>524</v>
      </c>
      <c r="M6" s="268" t="s">
        <v>524</v>
      </c>
      <c r="N6" s="41"/>
      <c r="O6" s="36"/>
      <c r="T6" s="29"/>
    </row>
    <row r="7" spans="1:20" ht="10.5" customHeight="1" thickBot="1">
      <c r="A7" s="181"/>
      <c r="B7" s="231"/>
      <c r="C7" s="86"/>
      <c r="D7" s="40"/>
      <c r="E7" s="40"/>
      <c r="F7" s="40"/>
      <c r="G7" s="40"/>
      <c r="H7" s="40"/>
      <c r="I7" s="40"/>
      <c r="J7" s="40"/>
      <c r="K7" s="39"/>
      <c r="L7" s="39"/>
      <c r="M7" s="39"/>
      <c r="N7" s="43"/>
      <c r="O7" s="36"/>
      <c r="T7" s="29"/>
    </row>
    <row r="8" spans="1:20" ht="17.25" thickBot="1" thickTop="1">
      <c r="A8" s="181" t="s">
        <v>175</v>
      </c>
      <c r="B8" s="231"/>
      <c r="C8" s="74" t="s">
        <v>133</v>
      </c>
      <c r="D8" s="233"/>
      <c r="E8" s="288">
        <v>77085</v>
      </c>
      <c r="F8" s="288">
        <v>-177617</v>
      </c>
      <c r="G8" s="288">
        <v>-540191</v>
      </c>
      <c r="H8" s="288">
        <v>-328319</v>
      </c>
      <c r="I8" s="288">
        <v>-367790</v>
      </c>
      <c r="J8" s="288">
        <v>-402941</v>
      </c>
      <c r="K8" s="288">
        <v>-1469610</v>
      </c>
      <c r="L8" s="288">
        <v>-732419</v>
      </c>
      <c r="M8" s="288">
        <v>-904520</v>
      </c>
      <c r="N8" s="241"/>
      <c r="O8" s="44"/>
      <c r="T8" s="29"/>
    </row>
    <row r="9" spans="1:20" ht="16.5" thickTop="1">
      <c r="A9" s="181"/>
      <c r="B9" s="231"/>
      <c r="C9" s="87" t="s">
        <v>134</v>
      </c>
      <c r="D9" s="46"/>
      <c r="E9" s="47"/>
      <c r="F9" s="47"/>
      <c r="G9" s="47"/>
      <c r="H9" s="47"/>
      <c r="I9" s="47"/>
      <c r="J9" s="47"/>
      <c r="K9" s="47"/>
      <c r="L9" s="47"/>
      <c r="M9" s="48"/>
      <c r="N9" s="242"/>
      <c r="O9" s="49"/>
      <c r="T9" s="29"/>
    </row>
    <row r="10" spans="1:20" ht="6" customHeight="1">
      <c r="A10" s="181"/>
      <c r="B10" s="231"/>
      <c r="C10" s="87"/>
      <c r="D10" s="50"/>
      <c r="E10" s="51"/>
      <c r="F10" s="51"/>
      <c r="G10" s="51"/>
      <c r="H10" s="51"/>
      <c r="I10" s="51"/>
      <c r="J10" s="51"/>
      <c r="K10" s="51"/>
      <c r="L10" s="51"/>
      <c r="M10" s="52"/>
      <c r="N10" s="243"/>
      <c r="O10" s="49"/>
      <c r="T10" s="29"/>
    </row>
    <row r="11" spans="1:20" ht="15.75">
      <c r="A11" s="181" t="s">
        <v>176</v>
      </c>
      <c r="B11" s="231"/>
      <c r="C11" s="53" t="s">
        <v>76</v>
      </c>
      <c r="D11" s="234"/>
      <c r="E11" s="289">
        <f aca="true" t="shared" si="0" ref="E11:J11">+SUM(E12:E16)</f>
        <v>-192727</v>
      </c>
      <c r="F11" s="289">
        <f t="shared" si="0"/>
        <v>-186088</v>
      </c>
      <c r="G11" s="289">
        <f t="shared" si="0"/>
        <v>-55325.181818181816</v>
      </c>
      <c r="H11" s="289">
        <f t="shared" si="0"/>
        <v>-83555</v>
      </c>
      <c r="I11" s="289">
        <f t="shared" si="0"/>
        <v>-77508</v>
      </c>
      <c r="J11" s="289">
        <f t="shared" si="0"/>
        <v>-24965</v>
      </c>
      <c r="K11" s="289">
        <f>SUM(K12:K16)</f>
        <v>71266</v>
      </c>
      <c r="L11" s="289">
        <f>SUM(L12:L16)</f>
        <v>-28749</v>
      </c>
      <c r="M11" s="289">
        <f>SUM(M12:M16)</f>
        <v>688</v>
      </c>
      <c r="N11" s="244"/>
      <c r="O11" s="49"/>
      <c r="T11" s="29"/>
    </row>
    <row r="12" spans="1:20" ht="15.75">
      <c r="A12" s="181" t="s">
        <v>177</v>
      </c>
      <c r="B12" s="231"/>
      <c r="C12" s="53" t="s">
        <v>38</v>
      </c>
      <c r="D12" s="235"/>
      <c r="E12" s="290">
        <v>12548</v>
      </c>
      <c r="F12" s="290">
        <v>23521</v>
      </c>
      <c r="G12" s="290">
        <v>9239</v>
      </c>
      <c r="H12" s="290">
        <v>13798</v>
      </c>
      <c r="I12" s="290">
        <v>16794</v>
      </c>
      <c r="J12" s="290">
        <v>20492</v>
      </c>
      <c r="K12" s="290">
        <v>12484</v>
      </c>
      <c r="L12" s="289">
        <v>17933</v>
      </c>
      <c r="M12" s="289">
        <v>20941</v>
      </c>
      <c r="N12" s="244" t="s">
        <v>44</v>
      </c>
      <c r="O12" s="49"/>
      <c r="T12" s="29"/>
    </row>
    <row r="13" spans="1:20" ht="15.75">
      <c r="A13" s="181" t="s">
        <v>178</v>
      </c>
      <c r="B13" s="231"/>
      <c r="C13" s="53" t="s">
        <v>39</v>
      </c>
      <c r="D13" s="235"/>
      <c r="E13" s="290">
        <v>-52608</v>
      </c>
      <c r="F13" s="290">
        <v>-67158</v>
      </c>
      <c r="G13" s="290">
        <v>-56221</v>
      </c>
      <c r="H13" s="290">
        <v>-34996</v>
      </c>
      <c r="I13" s="290">
        <v>-83437</v>
      </c>
      <c r="J13" s="290">
        <v>-26473</v>
      </c>
      <c r="K13" s="290">
        <v>-25090</v>
      </c>
      <c r="L13" s="289">
        <v>-43719</v>
      </c>
      <c r="M13" s="289">
        <v>-30346</v>
      </c>
      <c r="N13" s="244"/>
      <c r="O13" s="49"/>
      <c r="T13" s="29"/>
    </row>
    <row r="14" spans="1:20" ht="15.75">
      <c r="A14" s="181" t="s">
        <v>179</v>
      </c>
      <c r="B14" s="231"/>
      <c r="C14" s="53" t="s">
        <v>40</v>
      </c>
      <c r="D14" s="235"/>
      <c r="E14" s="290">
        <v>62191</v>
      </c>
      <c r="F14" s="290">
        <v>25728</v>
      </c>
      <c r="G14" s="290">
        <v>49248</v>
      </c>
      <c r="H14" s="290">
        <v>12252</v>
      </c>
      <c r="I14" s="290">
        <v>7614</v>
      </c>
      <c r="J14" s="290">
        <v>10996</v>
      </c>
      <c r="K14" s="290">
        <v>107849</v>
      </c>
      <c r="L14" s="289">
        <v>5247</v>
      </c>
      <c r="M14" s="289">
        <v>8496</v>
      </c>
      <c r="N14" s="244"/>
      <c r="O14" s="49"/>
      <c r="T14" s="29"/>
    </row>
    <row r="15" spans="1:20" ht="15.75">
      <c r="A15" s="181" t="s">
        <v>180</v>
      </c>
      <c r="B15" s="231"/>
      <c r="C15" s="53" t="s">
        <v>41</v>
      </c>
      <c r="D15" s="235"/>
      <c r="E15" s="290">
        <v>-212102</v>
      </c>
      <c r="F15" s="290">
        <v>-173237</v>
      </c>
      <c r="G15" s="290">
        <v>-67637</v>
      </c>
      <c r="H15" s="290">
        <v>-73727</v>
      </c>
      <c r="I15" s="290">
        <v>-21055</v>
      </c>
      <c r="J15" s="290">
        <v>-29736</v>
      </c>
      <c r="K15" s="290">
        <v>-23523</v>
      </c>
      <c r="L15" s="289">
        <v>-580</v>
      </c>
      <c r="M15" s="289">
        <v>-223</v>
      </c>
      <c r="N15" s="244"/>
      <c r="O15" s="49"/>
      <c r="T15" s="29"/>
    </row>
    <row r="16" spans="1:20" ht="15.75">
      <c r="A16" s="181" t="s">
        <v>181</v>
      </c>
      <c r="B16" s="231"/>
      <c r="C16" s="53" t="s">
        <v>42</v>
      </c>
      <c r="D16" s="236"/>
      <c r="E16" s="291">
        <v>-2756</v>
      </c>
      <c r="F16" s="291">
        <v>5058</v>
      </c>
      <c r="G16" s="291">
        <v>10045.818181818182</v>
      </c>
      <c r="H16" s="291">
        <v>-882</v>
      </c>
      <c r="I16" s="291">
        <v>2576</v>
      </c>
      <c r="J16" s="291">
        <v>-244</v>
      </c>
      <c r="K16" s="291">
        <v>-454</v>
      </c>
      <c r="L16" s="289">
        <v>-7630</v>
      </c>
      <c r="M16" s="300">
        <v>1820</v>
      </c>
      <c r="N16" s="244"/>
      <c r="O16" s="49"/>
      <c r="T16" s="29"/>
    </row>
    <row r="17" spans="1:20" ht="15.75">
      <c r="A17" s="181" t="s">
        <v>194</v>
      </c>
      <c r="B17" s="231"/>
      <c r="C17" s="63" t="s">
        <v>150</v>
      </c>
      <c r="D17" s="238"/>
      <c r="E17" s="292">
        <v>223</v>
      </c>
      <c r="F17" s="292">
        <v>2773</v>
      </c>
      <c r="G17" s="292">
        <v>1160</v>
      </c>
      <c r="H17" s="292">
        <v>1111</v>
      </c>
      <c r="I17" s="292">
        <v>1328</v>
      </c>
      <c r="J17" s="292">
        <v>-1661</v>
      </c>
      <c r="K17" s="292">
        <v>-1266</v>
      </c>
      <c r="L17" s="292">
        <v>-8062</v>
      </c>
      <c r="M17" s="292">
        <v>990</v>
      </c>
      <c r="N17" s="295" t="s">
        <v>525</v>
      </c>
      <c r="O17" s="49"/>
      <c r="T17" s="29"/>
    </row>
    <row r="18" spans="1:20" ht="15.75">
      <c r="A18" s="181" t="s">
        <v>195</v>
      </c>
      <c r="B18" s="231"/>
      <c r="C18" s="63" t="s">
        <v>151</v>
      </c>
      <c r="D18" s="238"/>
      <c r="E18" s="238"/>
      <c r="F18" s="238"/>
      <c r="G18" s="238"/>
      <c r="H18" s="238"/>
      <c r="I18" s="238"/>
      <c r="J18" s="238"/>
      <c r="K18" s="238"/>
      <c r="L18" s="238"/>
      <c r="M18" s="238"/>
      <c r="N18" s="245"/>
      <c r="O18" s="49"/>
      <c r="T18" s="29"/>
    </row>
    <row r="19" spans="1:20" ht="15.75">
      <c r="A19" s="181"/>
      <c r="B19" s="231"/>
      <c r="C19" s="53"/>
      <c r="D19" s="54"/>
      <c r="E19" s="55"/>
      <c r="F19" s="55"/>
      <c r="G19" s="55"/>
      <c r="H19" s="55"/>
      <c r="I19" s="55"/>
      <c r="J19" s="55"/>
      <c r="K19" s="55"/>
      <c r="L19" s="55"/>
      <c r="M19" s="380"/>
      <c r="N19" s="244"/>
      <c r="O19" s="49"/>
      <c r="T19" s="29"/>
    </row>
    <row r="20" spans="1:20" ht="15.75">
      <c r="A20" s="181" t="s">
        <v>182</v>
      </c>
      <c r="B20" s="231"/>
      <c r="C20" s="53" t="s">
        <v>73</v>
      </c>
      <c r="D20" s="239"/>
      <c r="E20" s="293">
        <v>-103900</v>
      </c>
      <c r="F20" s="293">
        <v>0</v>
      </c>
      <c r="G20" s="293">
        <v>0</v>
      </c>
      <c r="H20" s="293">
        <v>457</v>
      </c>
      <c r="I20" s="293">
        <v>54657</v>
      </c>
      <c r="J20" s="293">
        <v>2492</v>
      </c>
      <c r="K20" s="293">
        <v>11287</v>
      </c>
      <c r="L20" s="289">
        <v>6723</v>
      </c>
      <c r="M20" s="289">
        <v>-38590</v>
      </c>
      <c r="N20" s="244"/>
      <c r="O20" s="49"/>
      <c r="T20" s="29"/>
    </row>
    <row r="21" spans="1:20" ht="15.75">
      <c r="A21" s="181"/>
      <c r="B21" s="231"/>
      <c r="C21" s="53"/>
      <c r="D21" s="54"/>
      <c r="E21" s="55"/>
      <c r="F21" s="55"/>
      <c r="G21" s="55"/>
      <c r="H21" s="55"/>
      <c r="I21" s="55"/>
      <c r="J21" s="55"/>
      <c r="K21" s="55"/>
      <c r="L21" s="55"/>
      <c r="M21" s="380"/>
      <c r="N21" s="244"/>
      <c r="O21" s="49"/>
      <c r="T21" s="29"/>
    </row>
    <row r="22" spans="1:20" ht="15.75">
      <c r="A22" s="181" t="s">
        <v>183</v>
      </c>
      <c r="B22" s="231"/>
      <c r="C22" s="53" t="s">
        <v>68</v>
      </c>
      <c r="D22" s="235"/>
      <c r="E22" s="289">
        <f aca="true" t="shared" si="1" ref="E22:J22">+E23+E24+E25</f>
        <v>16993</v>
      </c>
      <c r="F22" s="289">
        <f t="shared" si="1"/>
        <v>4551</v>
      </c>
      <c r="G22" s="289">
        <f t="shared" si="1"/>
        <v>24693</v>
      </c>
      <c r="H22" s="289">
        <f t="shared" si="1"/>
        <v>10437</v>
      </c>
      <c r="I22" s="289">
        <f t="shared" si="1"/>
        <v>27048</v>
      </c>
      <c r="J22" s="289">
        <f t="shared" si="1"/>
        <v>40019</v>
      </c>
      <c r="K22" s="289">
        <f>SUM(K23:K25)</f>
        <v>42219</v>
      </c>
      <c r="L22" s="289">
        <f>SUM(L23:L25)</f>
        <v>42307</v>
      </c>
      <c r="M22" s="289">
        <f>SUM(M23:M27)</f>
        <v>197696</v>
      </c>
      <c r="N22" s="244"/>
      <c r="O22" s="49"/>
      <c r="T22" s="29"/>
    </row>
    <row r="23" spans="1:20" ht="15.75">
      <c r="A23" s="181" t="s">
        <v>196</v>
      </c>
      <c r="B23" s="231"/>
      <c r="C23" s="63" t="s">
        <v>150</v>
      </c>
      <c r="D23" s="238"/>
      <c r="E23" s="292">
        <v>0</v>
      </c>
      <c r="F23" s="292">
        <v>0</v>
      </c>
      <c r="G23" s="292">
        <v>0</v>
      </c>
      <c r="H23" s="292">
        <v>0</v>
      </c>
      <c r="I23" s="292">
        <v>0</v>
      </c>
      <c r="J23" s="292">
        <v>0</v>
      </c>
      <c r="K23" s="292">
        <v>-3435</v>
      </c>
      <c r="L23" s="292">
        <v>76</v>
      </c>
      <c r="M23" s="292">
        <v>1168</v>
      </c>
      <c r="N23" s="294" t="s">
        <v>491</v>
      </c>
      <c r="O23" s="49"/>
      <c r="T23" s="29"/>
    </row>
    <row r="24" spans="1:20" ht="15.75">
      <c r="A24" s="181"/>
      <c r="B24" s="231"/>
      <c r="C24" s="63" t="s">
        <v>151</v>
      </c>
      <c r="D24" s="238"/>
      <c r="E24" s="292">
        <v>7562</v>
      </c>
      <c r="F24" s="292">
        <v>-21818</v>
      </c>
      <c r="G24" s="292">
        <v>13583</v>
      </c>
      <c r="H24" s="292">
        <v>-5016</v>
      </c>
      <c r="I24" s="292">
        <v>5744</v>
      </c>
      <c r="J24" s="292">
        <v>16200</v>
      </c>
      <c r="K24" s="292">
        <v>27352</v>
      </c>
      <c r="L24" s="292">
        <v>32821</v>
      </c>
      <c r="M24" s="292">
        <v>144535</v>
      </c>
      <c r="N24" s="294" t="s">
        <v>492</v>
      </c>
      <c r="O24" s="49"/>
      <c r="T24" s="29"/>
    </row>
    <row r="25" spans="1:20" ht="15.75">
      <c r="A25" s="181" t="s">
        <v>197</v>
      </c>
      <c r="B25" s="231"/>
      <c r="C25" s="63" t="s">
        <v>152</v>
      </c>
      <c r="D25" s="238"/>
      <c r="E25" s="292">
        <v>9431</v>
      </c>
      <c r="F25" s="292">
        <v>26369</v>
      </c>
      <c r="G25" s="292">
        <v>11110</v>
      </c>
      <c r="H25" s="292">
        <v>15453</v>
      </c>
      <c r="I25" s="292">
        <v>21304</v>
      </c>
      <c r="J25" s="292">
        <v>23819</v>
      </c>
      <c r="K25" s="292">
        <v>18302</v>
      </c>
      <c r="L25" s="292">
        <v>9410</v>
      </c>
      <c r="M25" s="292">
        <v>2671</v>
      </c>
      <c r="N25" s="294" t="s">
        <v>493</v>
      </c>
      <c r="O25" s="49"/>
      <c r="T25" s="29"/>
    </row>
    <row r="26" spans="1:20" ht="15.75">
      <c r="A26" s="181"/>
      <c r="B26" s="231"/>
      <c r="C26" s="63" t="s">
        <v>153</v>
      </c>
      <c r="D26" s="240"/>
      <c r="E26" s="304"/>
      <c r="F26" s="304"/>
      <c r="G26" s="304"/>
      <c r="H26" s="304"/>
      <c r="I26" s="304"/>
      <c r="J26" s="304"/>
      <c r="K26" s="304"/>
      <c r="L26" s="304"/>
      <c r="M26" s="292">
        <v>36122</v>
      </c>
      <c r="N26" s="294" t="s">
        <v>526</v>
      </c>
      <c r="O26" s="49"/>
      <c r="T26" s="29"/>
    </row>
    <row r="27" spans="1:20" ht="15.75">
      <c r="A27" s="181"/>
      <c r="B27" s="231"/>
      <c r="C27" s="63" t="s">
        <v>154</v>
      </c>
      <c r="D27" s="240"/>
      <c r="E27" s="304"/>
      <c r="F27" s="304"/>
      <c r="G27" s="304"/>
      <c r="H27" s="304"/>
      <c r="I27" s="304"/>
      <c r="J27" s="304"/>
      <c r="K27" s="304"/>
      <c r="L27" s="304"/>
      <c r="M27" s="292">
        <v>13200</v>
      </c>
      <c r="N27" s="294" t="s">
        <v>527</v>
      </c>
      <c r="O27" s="49"/>
      <c r="T27" s="29"/>
    </row>
    <row r="28" spans="1:20" ht="15.75">
      <c r="A28" s="181" t="s">
        <v>184</v>
      </c>
      <c r="B28" s="231"/>
      <c r="C28" s="53" t="s">
        <v>67</v>
      </c>
      <c r="D28" s="235"/>
      <c r="E28" s="291">
        <v>21807</v>
      </c>
      <c r="F28" s="291">
        <v>13863</v>
      </c>
      <c r="G28" s="291">
        <v>-36887</v>
      </c>
      <c r="H28" s="291">
        <v>-3981</v>
      </c>
      <c r="I28" s="291">
        <v>5260</v>
      </c>
      <c r="J28" s="291">
        <v>-20898</v>
      </c>
      <c r="K28" s="291">
        <v>-3571</v>
      </c>
      <c r="L28" s="289">
        <v>-181678</v>
      </c>
      <c r="M28" s="289">
        <v>-92809</v>
      </c>
      <c r="N28" s="244"/>
      <c r="O28" s="49"/>
      <c r="T28" s="29"/>
    </row>
    <row r="29" spans="1:20" ht="15.75">
      <c r="A29" s="181" t="s">
        <v>198</v>
      </c>
      <c r="B29" s="231"/>
      <c r="C29" s="63" t="s">
        <v>150</v>
      </c>
      <c r="D29" s="238"/>
      <c r="E29" s="292">
        <v>0</v>
      </c>
      <c r="F29" s="292">
        <v>0</v>
      </c>
      <c r="G29" s="292">
        <v>0</v>
      </c>
      <c r="H29" s="292">
        <v>0</v>
      </c>
      <c r="I29" s="292">
        <v>-878</v>
      </c>
      <c r="J29" s="292">
        <v>-1</v>
      </c>
      <c r="K29" s="292">
        <v>2216</v>
      </c>
      <c r="L29" s="292">
        <v>-7858</v>
      </c>
      <c r="M29" s="292">
        <v>6955</v>
      </c>
      <c r="N29" s="295" t="s">
        <v>494</v>
      </c>
      <c r="O29" s="49"/>
      <c r="T29" s="29"/>
    </row>
    <row r="30" spans="1:20" ht="15.75">
      <c r="A30" s="181"/>
      <c r="B30" s="231"/>
      <c r="C30" s="63" t="s">
        <v>151</v>
      </c>
      <c r="D30" s="238"/>
      <c r="E30" s="292">
        <v>8944</v>
      </c>
      <c r="F30" s="292">
        <v>-6784</v>
      </c>
      <c r="G30" s="292">
        <v>570</v>
      </c>
      <c r="H30" s="292">
        <v>1982</v>
      </c>
      <c r="I30" s="292">
        <v>-11747</v>
      </c>
      <c r="J30" s="292">
        <v>-8658</v>
      </c>
      <c r="K30" s="292">
        <v>-18414</v>
      </c>
      <c r="L30" s="292">
        <v>-4476</v>
      </c>
      <c r="M30" s="292">
        <v>-1789</v>
      </c>
      <c r="N30" s="295" t="s">
        <v>495</v>
      </c>
      <c r="O30" s="49"/>
      <c r="T30" s="29"/>
    </row>
    <row r="31" spans="1:20" ht="15.75">
      <c r="A31" s="181"/>
      <c r="B31" s="231"/>
      <c r="C31" s="63" t="s">
        <v>152</v>
      </c>
      <c r="D31" s="238"/>
      <c r="E31" s="292"/>
      <c r="F31" s="292"/>
      <c r="G31" s="292"/>
      <c r="H31" s="292"/>
      <c r="I31" s="292"/>
      <c r="J31" s="292">
        <v>-27416</v>
      </c>
      <c r="K31" s="292">
        <v>19317</v>
      </c>
      <c r="L31" s="292">
        <v>-174618</v>
      </c>
      <c r="M31" s="292">
        <v>-35436</v>
      </c>
      <c r="N31" s="295" t="s">
        <v>496</v>
      </c>
      <c r="O31" s="49"/>
      <c r="T31" s="29"/>
    </row>
    <row r="32" spans="1:20" ht="15.75">
      <c r="A32" s="181"/>
      <c r="B32" s="231"/>
      <c r="C32" s="63" t="s">
        <v>153</v>
      </c>
      <c r="D32" s="238"/>
      <c r="E32" s="292">
        <v>0</v>
      </c>
      <c r="F32" s="292">
        <v>0</v>
      </c>
      <c r="G32" s="292">
        <v>-1156</v>
      </c>
      <c r="H32" s="292">
        <v>-319</v>
      </c>
      <c r="I32" s="292">
        <v>-668</v>
      </c>
      <c r="J32" s="292">
        <v>1705</v>
      </c>
      <c r="K32" s="292">
        <v>-8496</v>
      </c>
      <c r="L32" s="292">
        <v>9</v>
      </c>
      <c r="M32" s="292">
        <v>-77826</v>
      </c>
      <c r="N32" s="295" t="s">
        <v>497</v>
      </c>
      <c r="O32" s="49"/>
      <c r="T32" s="29"/>
    </row>
    <row r="33" spans="1:20" ht="15.75">
      <c r="A33" s="181" t="s">
        <v>199</v>
      </c>
      <c r="B33" s="231"/>
      <c r="C33" s="63" t="s">
        <v>154</v>
      </c>
      <c r="D33" s="238"/>
      <c r="E33" s="292">
        <v>12505</v>
      </c>
      <c r="F33" s="292">
        <v>15283</v>
      </c>
      <c r="G33" s="292">
        <v>-32219</v>
      </c>
      <c r="H33" s="292">
        <v>-12615</v>
      </c>
      <c r="I33" s="292">
        <v>8270</v>
      </c>
      <c r="J33" s="292">
        <v>22485</v>
      </c>
      <c r="K33" s="292">
        <v>1758</v>
      </c>
      <c r="L33" s="292">
        <v>12776</v>
      </c>
      <c r="M33" s="292">
        <v>19358</v>
      </c>
      <c r="N33" s="295" t="s">
        <v>498</v>
      </c>
      <c r="O33" s="49"/>
      <c r="T33" s="29"/>
    </row>
    <row r="34" spans="2:20" ht="15.75">
      <c r="B34" s="231"/>
      <c r="C34" s="53"/>
      <c r="M34" s="165"/>
      <c r="N34" s="244"/>
      <c r="O34" s="49"/>
      <c r="T34" s="29"/>
    </row>
    <row r="35" spans="1:20" ht="15.75">
      <c r="A35" s="181" t="s">
        <v>185</v>
      </c>
      <c r="B35" s="231"/>
      <c r="C35" s="53" t="s">
        <v>479</v>
      </c>
      <c r="D35" s="235"/>
      <c r="E35" s="235" t="s">
        <v>499</v>
      </c>
      <c r="F35" s="235" t="s">
        <v>499</v>
      </c>
      <c r="G35" s="235" t="s">
        <v>499</v>
      </c>
      <c r="H35" s="235" t="s">
        <v>499</v>
      </c>
      <c r="I35" s="235" t="s">
        <v>499</v>
      </c>
      <c r="J35" s="235" t="s">
        <v>499</v>
      </c>
      <c r="K35" s="235" t="s">
        <v>499</v>
      </c>
      <c r="L35" s="289" t="s">
        <v>499</v>
      </c>
      <c r="M35" s="381" t="s">
        <v>499</v>
      </c>
      <c r="N35" s="244"/>
      <c r="O35" s="49"/>
      <c r="T35" s="29"/>
    </row>
    <row r="36" spans="1:20" ht="15.75">
      <c r="A36" s="181" t="s">
        <v>186</v>
      </c>
      <c r="B36" s="231"/>
      <c r="C36" s="53" t="s">
        <v>480</v>
      </c>
      <c r="D36" s="235"/>
      <c r="E36" s="289">
        <f aca="true" t="shared" si="2" ref="E36:J36">+E37+E38+E39</f>
        <v>-77994.905</v>
      </c>
      <c r="F36" s="289">
        <f t="shared" si="2"/>
        <v>-113970</v>
      </c>
      <c r="G36" s="289">
        <f t="shared" si="2"/>
        <v>-22724.609090909085</v>
      </c>
      <c r="H36" s="289">
        <f t="shared" si="2"/>
        <v>-67188</v>
      </c>
      <c r="I36" s="289">
        <f t="shared" si="2"/>
        <v>-9751</v>
      </c>
      <c r="J36" s="289">
        <f t="shared" si="2"/>
        <v>-117432</v>
      </c>
      <c r="K36" s="289">
        <f>SUM(K37:K39)</f>
        <v>70618</v>
      </c>
      <c r="L36" s="289">
        <f>SUM(L37:L39)</f>
        <v>-101285</v>
      </c>
      <c r="M36" s="289">
        <f>SUM(M37:M39)</f>
        <v>-208947</v>
      </c>
      <c r="N36" s="244"/>
      <c r="O36" s="49"/>
      <c r="T36" s="29"/>
    </row>
    <row r="37" spans="1:20" ht="15.75">
      <c r="A37" s="181" t="s">
        <v>200</v>
      </c>
      <c r="B37" s="231"/>
      <c r="C37" s="63" t="s">
        <v>150</v>
      </c>
      <c r="D37" s="238"/>
      <c r="E37" s="292">
        <v>-4164</v>
      </c>
      <c r="F37" s="292">
        <v>6243</v>
      </c>
      <c r="G37" s="292">
        <v>14322.3</v>
      </c>
      <c r="H37" s="292">
        <v>-10700</v>
      </c>
      <c r="I37" s="292">
        <v>4576</v>
      </c>
      <c r="J37" s="292">
        <v>3812</v>
      </c>
      <c r="K37" s="292">
        <v>9902</v>
      </c>
      <c r="L37" s="292">
        <v>22558</v>
      </c>
      <c r="M37" s="292">
        <v>39355</v>
      </c>
      <c r="N37" s="294" t="s">
        <v>500</v>
      </c>
      <c r="O37" s="49"/>
      <c r="T37" s="29"/>
    </row>
    <row r="38" spans="1:20" ht="15.75">
      <c r="A38" s="181"/>
      <c r="B38" s="231"/>
      <c r="C38" s="63" t="s">
        <v>151</v>
      </c>
      <c r="D38" s="240"/>
      <c r="E38" s="292">
        <v>-79809</v>
      </c>
      <c r="F38" s="292">
        <v>-115408</v>
      </c>
      <c r="G38" s="292">
        <v>-40185.90909090909</v>
      </c>
      <c r="H38" s="292">
        <v>-62665</v>
      </c>
      <c r="I38" s="292">
        <v>-18545</v>
      </c>
      <c r="J38" s="292">
        <v>-100350</v>
      </c>
      <c r="K38" s="292">
        <v>22168</v>
      </c>
      <c r="L38" s="292">
        <v>-131973</v>
      </c>
      <c r="M38" s="292">
        <v>-247607</v>
      </c>
      <c r="N38" s="294" t="s">
        <v>501</v>
      </c>
      <c r="O38" s="49"/>
      <c r="T38" s="29"/>
    </row>
    <row r="39" spans="1:20" ht="15.75">
      <c r="A39" s="181" t="s">
        <v>469</v>
      </c>
      <c r="B39" s="231"/>
      <c r="C39" s="63" t="s">
        <v>152</v>
      </c>
      <c r="D39" s="240"/>
      <c r="E39" s="292">
        <v>5978.094999999999</v>
      </c>
      <c r="F39" s="292">
        <v>-4805</v>
      </c>
      <c r="G39" s="292">
        <v>3139</v>
      </c>
      <c r="H39" s="292">
        <v>6177</v>
      </c>
      <c r="I39" s="292">
        <v>4218</v>
      </c>
      <c r="J39" s="292">
        <v>-20894</v>
      </c>
      <c r="K39" s="292">
        <v>38548</v>
      </c>
      <c r="L39" s="292">
        <v>8130</v>
      </c>
      <c r="M39" s="292">
        <v>-695</v>
      </c>
      <c r="N39" s="294" t="s">
        <v>502</v>
      </c>
      <c r="O39" s="49"/>
      <c r="T39" s="29"/>
    </row>
    <row r="40" spans="1:20" ht="15.75">
      <c r="A40" s="181"/>
      <c r="B40" s="140"/>
      <c r="C40" s="63"/>
      <c r="D40" s="64"/>
      <c r="E40" s="75"/>
      <c r="F40" s="75"/>
      <c r="G40" s="75"/>
      <c r="H40" s="75"/>
      <c r="I40" s="75"/>
      <c r="J40" s="75"/>
      <c r="K40" s="75"/>
      <c r="L40" s="75"/>
      <c r="M40" s="382"/>
      <c r="N40" s="244"/>
      <c r="O40" s="49"/>
      <c r="T40" s="29"/>
    </row>
    <row r="41" spans="1:20" ht="15.75">
      <c r="A41" s="181" t="s">
        <v>187</v>
      </c>
      <c r="B41" s="231"/>
      <c r="C41" s="53" t="s">
        <v>69</v>
      </c>
      <c r="D41" s="235"/>
      <c r="E41" s="289">
        <f>+SUM(E42:E57)</f>
        <v>-104730</v>
      </c>
      <c r="F41" s="289">
        <f aca="true" t="shared" si="3" ref="F41:L41">+SUM(F42:F57)</f>
        <v>-53616</v>
      </c>
      <c r="G41" s="289">
        <f t="shared" si="3"/>
        <v>-115325</v>
      </c>
      <c r="H41" s="289">
        <f t="shared" si="3"/>
        <v>-139032</v>
      </c>
      <c r="I41" s="289">
        <f t="shared" si="3"/>
        <v>26454</v>
      </c>
      <c r="J41" s="289">
        <f t="shared" si="3"/>
        <v>-179798</v>
      </c>
      <c r="K41" s="289">
        <f t="shared" si="3"/>
        <v>-58796</v>
      </c>
      <c r="L41" s="289">
        <f t="shared" si="3"/>
        <v>-98977</v>
      </c>
      <c r="M41" s="289">
        <f>SUM(M42:M60)</f>
        <v>-170555</v>
      </c>
      <c r="N41" s="244"/>
      <c r="O41" s="49"/>
      <c r="T41" s="29"/>
    </row>
    <row r="42" spans="1:20" ht="15.75">
      <c r="A42" s="181" t="s">
        <v>189</v>
      </c>
      <c r="B42" s="231"/>
      <c r="C42" s="63" t="s">
        <v>150</v>
      </c>
      <c r="D42" s="238"/>
      <c r="E42" s="292">
        <v>-104730</v>
      </c>
      <c r="F42" s="292">
        <v>-53616</v>
      </c>
      <c r="G42" s="292">
        <v>-54470</v>
      </c>
      <c r="H42" s="292">
        <v>-90775</v>
      </c>
      <c r="I42" s="292">
        <v>-42905</v>
      </c>
      <c r="J42" s="292">
        <v>-80113</v>
      </c>
      <c r="K42" s="292">
        <v>-28811</v>
      </c>
      <c r="L42" s="292">
        <v>-99389</v>
      </c>
      <c r="M42" s="292">
        <v>-348968</v>
      </c>
      <c r="N42" s="294" t="s">
        <v>503</v>
      </c>
      <c r="O42" s="49"/>
      <c r="T42" s="29"/>
    </row>
    <row r="43" spans="1:20" ht="15.75">
      <c r="A43" s="181" t="s">
        <v>190</v>
      </c>
      <c r="B43" s="231"/>
      <c r="C43" s="63" t="s">
        <v>151</v>
      </c>
      <c r="D43" s="238"/>
      <c r="E43" s="292"/>
      <c r="F43" s="292"/>
      <c r="G43" s="292">
        <v>-15337</v>
      </c>
      <c r="H43" s="292"/>
      <c r="I43" s="292"/>
      <c r="J43" s="292">
        <v>-2720</v>
      </c>
      <c r="K43" s="292"/>
      <c r="L43" s="292"/>
      <c r="M43" s="238"/>
      <c r="N43" s="294" t="s">
        <v>504</v>
      </c>
      <c r="O43" s="49"/>
      <c r="T43" s="29"/>
    </row>
    <row r="44" spans="1:20" ht="15.75">
      <c r="A44" s="181"/>
      <c r="B44" s="231"/>
      <c r="C44" s="63" t="s">
        <v>152</v>
      </c>
      <c r="D44" s="238"/>
      <c r="E44" s="292"/>
      <c r="F44" s="292"/>
      <c r="G44" s="292">
        <v>-16447</v>
      </c>
      <c r="H44" s="292"/>
      <c r="I44" s="292">
        <v>-36481</v>
      </c>
      <c r="J44" s="292"/>
      <c r="K44" s="292">
        <v>-62085</v>
      </c>
      <c r="L44" s="292">
        <v>-828</v>
      </c>
      <c r="M44" s="238"/>
      <c r="N44" s="294" t="s">
        <v>505</v>
      </c>
      <c r="O44" s="49"/>
      <c r="T44" s="29"/>
    </row>
    <row r="45" spans="1:20" ht="15.75">
      <c r="A45" s="181"/>
      <c r="B45" s="231"/>
      <c r="C45" s="63" t="s">
        <v>153</v>
      </c>
      <c r="D45" s="238"/>
      <c r="E45" s="292"/>
      <c r="F45" s="292"/>
      <c r="G45" s="292">
        <v>-25071</v>
      </c>
      <c r="H45" s="292"/>
      <c r="I45" s="292"/>
      <c r="J45" s="292"/>
      <c r="K45" s="292"/>
      <c r="L45" s="292"/>
      <c r="M45" s="238"/>
      <c r="N45" s="294" t="s">
        <v>506</v>
      </c>
      <c r="O45" s="49"/>
      <c r="T45" s="29"/>
    </row>
    <row r="46" spans="1:20" ht="15.75">
      <c r="A46" s="181"/>
      <c r="B46" s="231"/>
      <c r="C46" s="63" t="s">
        <v>154</v>
      </c>
      <c r="D46" s="238"/>
      <c r="E46" s="292"/>
      <c r="F46" s="292"/>
      <c r="G46" s="292">
        <v>-4000</v>
      </c>
      <c r="H46" s="292"/>
      <c r="I46" s="292"/>
      <c r="J46" s="292"/>
      <c r="K46" s="292"/>
      <c r="L46" s="292"/>
      <c r="M46" s="238"/>
      <c r="N46" s="294" t="s">
        <v>507</v>
      </c>
      <c r="O46" s="49"/>
      <c r="T46" s="29"/>
    </row>
    <row r="47" spans="1:20" ht="26.25">
      <c r="A47" s="181"/>
      <c r="B47" s="231"/>
      <c r="C47" s="63" t="s">
        <v>532</v>
      </c>
      <c r="D47" s="238"/>
      <c r="E47" s="292"/>
      <c r="F47" s="292"/>
      <c r="G47" s="292"/>
      <c r="H47" s="292">
        <v>-50000</v>
      </c>
      <c r="I47" s="292"/>
      <c r="J47" s="292"/>
      <c r="K47" s="292">
        <v>47000</v>
      </c>
      <c r="L47" s="292"/>
      <c r="M47" s="238"/>
      <c r="N47" s="297" t="s">
        <v>508</v>
      </c>
      <c r="O47" s="49"/>
      <c r="T47" s="29"/>
    </row>
    <row r="48" spans="1:20" ht="15.75">
      <c r="A48" s="181"/>
      <c r="B48" s="231"/>
      <c r="C48" s="63" t="s">
        <v>533</v>
      </c>
      <c r="D48" s="238"/>
      <c r="E48" s="292"/>
      <c r="F48" s="292"/>
      <c r="G48" s="292"/>
      <c r="H48" s="292">
        <v>38168</v>
      </c>
      <c r="I48" s="292">
        <v>1600</v>
      </c>
      <c r="J48" s="292">
        <v>800</v>
      </c>
      <c r="K48" s="292">
        <v>800</v>
      </c>
      <c r="L48" s="292">
        <v>800</v>
      </c>
      <c r="M48" s="238"/>
      <c r="N48" s="294" t="s">
        <v>509</v>
      </c>
      <c r="O48" s="49"/>
      <c r="T48" s="29"/>
    </row>
    <row r="49" spans="1:20" ht="15.75">
      <c r="A49" s="181"/>
      <c r="B49" s="231"/>
      <c r="C49" s="63" t="s">
        <v>534</v>
      </c>
      <c r="D49" s="238"/>
      <c r="E49" s="292"/>
      <c r="F49" s="292"/>
      <c r="G49" s="292"/>
      <c r="H49" s="292">
        <v>-36425</v>
      </c>
      <c r="I49" s="292"/>
      <c r="J49" s="292"/>
      <c r="K49" s="292"/>
      <c r="L49" s="292"/>
      <c r="M49" s="238"/>
      <c r="N49" s="294" t="s">
        <v>510</v>
      </c>
      <c r="O49" s="49"/>
      <c r="T49" s="29"/>
    </row>
    <row r="50" spans="1:20" ht="26.25">
      <c r="A50" s="181"/>
      <c r="B50" s="231"/>
      <c r="C50" s="63" t="s">
        <v>535</v>
      </c>
      <c r="D50" s="238"/>
      <c r="E50" s="292"/>
      <c r="F50" s="292"/>
      <c r="G50" s="292"/>
      <c r="H50" s="292"/>
      <c r="I50" s="292"/>
      <c r="J50" s="292"/>
      <c r="K50" s="292">
        <v>-110</v>
      </c>
      <c r="L50" s="292"/>
      <c r="M50" s="238"/>
      <c r="N50" s="297" t="s">
        <v>511</v>
      </c>
      <c r="O50" s="49"/>
      <c r="T50" s="29"/>
    </row>
    <row r="51" spans="1:20" ht="15.75">
      <c r="A51" s="181"/>
      <c r="B51" s="231"/>
      <c r="C51" s="63" t="s">
        <v>536</v>
      </c>
      <c r="D51" s="238"/>
      <c r="E51" s="292"/>
      <c r="F51" s="292"/>
      <c r="G51" s="292"/>
      <c r="H51" s="292"/>
      <c r="I51" s="292">
        <v>94139</v>
      </c>
      <c r="J51" s="292">
        <v>-78825</v>
      </c>
      <c r="K51" s="292">
        <v>-9289</v>
      </c>
      <c r="L51" s="292">
        <v>-5923</v>
      </c>
      <c r="M51" s="238"/>
      <c r="N51" s="294" t="s">
        <v>512</v>
      </c>
      <c r="O51" s="49"/>
      <c r="T51" s="29"/>
    </row>
    <row r="52" spans="1:20" ht="15.75">
      <c r="A52" s="181"/>
      <c r="B52" s="231"/>
      <c r="C52" s="63" t="s">
        <v>537</v>
      </c>
      <c r="D52" s="238"/>
      <c r="E52" s="292"/>
      <c r="F52" s="292"/>
      <c r="G52" s="292"/>
      <c r="H52" s="292"/>
      <c r="I52" s="292">
        <v>10101</v>
      </c>
      <c r="J52" s="292">
        <v>-16491</v>
      </c>
      <c r="K52" s="292">
        <v>-6301</v>
      </c>
      <c r="L52" s="292"/>
      <c r="M52" s="238"/>
      <c r="N52" s="294" t="s">
        <v>513</v>
      </c>
      <c r="O52" s="49"/>
      <c r="T52" s="29"/>
    </row>
    <row r="53" spans="1:20" ht="15.75">
      <c r="A53" s="181" t="s">
        <v>191</v>
      </c>
      <c r="B53" s="231"/>
      <c r="C53" s="63" t="s">
        <v>538</v>
      </c>
      <c r="D53" s="238"/>
      <c r="E53" s="238"/>
      <c r="F53" s="238"/>
      <c r="G53" s="238"/>
      <c r="H53" s="238"/>
      <c r="I53" s="238"/>
      <c r="J53" s="292">
        <v>-3600</v>
      </c>
      <c r="K53" s="292"/>
      <c r="L53" s="292"/>
      <c r="M53" s="238"/>
      <c r="N53" s="294" t="s">
        <v>514</v>
      </c>
      <c r="O53" s="49"/>
      <c r="T53" s="29"/>
    </row>
    <row r="54" spans="1:20" ht="15.75">
      <c r="A54" s="181" t="s">
        <v>192</v>
      </c>
      <c r="B54" s="231"/>
      <c r="C54" s="63" t="s">
        <v>539</v>
      </c>
      <c r="D54" s="238"/>
      <c r="E54" s="238"/>
      <c r="F54" s="238"/>
      <c r="G54" s="238"/>
      <c r="H54" s="238"/>
      <c r="I54" s="238"/>
      <c r="J54" s="292">
        <v>-3000</v>
      </c>
      <c r="K54" s="292"/>
      <c r="L54" s="292"/>
      <c r="M54" s="238"/>
      <c r="N54" s="294" t="s">
        <v>515</v>
      </c>
      <c r="O54" s="49"/>
      <c r="T54" s="29"/>
    </row>
    <row r="55" spans="1:20" ht="15.75">
      <c r="A55" s="181" t="s">
        <v>193</v>
      </c>
      <c r="B55" s="231"/>
      <c r="C55" s="63" t="s">
        <v>540</v>
      </c>
      <c r="D55" s="238"/>
      <c r="E55" s="238"/>
      <c r="F55" s="238"/>
      <c r="G55" s="238"/>
      <c r="H55" s="238"/>
      <c r="I55" s="238"/>
      <c r="J55" s="292">
        <v>4151</v>
      </c>
      <c r="K55" s="292"/>
      <c r="L55" s="292"/>
      <c r="M55" s="238"/>
      <c r="N55" s="294" t="s">
        <v>516</v>
      </c>
      <c r="O55" s="49"/>
      <c r="T55" s="29"/>
    </row>
    <row r="56" spans="1:20" ht="26.25">
      <c r="A56" s="181"/>
      <c r="B56" s="231"/>
      <c r="C56" s="63" t="s">
        <v>541</v>
      </c>
      <c r="D56" s="238"/>
      <c r="E56" s="238"/>
      <c r="F56" s="238"/>
      <c r="G56" s="238"/>
      <c r="H56" s="238"/>
      <c r="I56" s="238"/>
      <c r="J56" s="292"/>
      <c r="K56" s="292"/>
      <c r="L56" s="292">
        <v>41983</v>
      </c>
      <c r="M56" s="292">
        <v>166537</v>
      </c>
      <c r="N56" s="297" t="s">
        <v>517</v>
      </c>
      <c r="O56" s="49"/>
      <c r="T56" s="29"/>
    </row>
    <row r="57" spans="1:20" ht="15.75">
      <c r="A57" s="181"/>
      <c r="B57" s="231"/>
      <c r="C57" s="63" t="s">
        <v>542</v>
      </c>
      <c r="D57" s="238"/>
      <c r="E57" s="238"/>
      <c r="F57" s="238"/>
      <c r="G57" s="238"/>
      <c r="H57" s="238"/>
      <c r="I57" s="238"/>
      <c r="J57" s="292"/>
      <c r="K57" s="292"/>
      <c r="L57" s="292">
        <v>-35620</v>
      </c>
      <c r="M57" s="292">
        <v>-4812</v>
      </c>
      <c r="N57" s="294" t="s">
        <v>530</v>
      </c>
      <c r="O57" s="49"/>
      <c r="T57" s="29"/>
    </row>
    <row r="58" spans="1:20" ht="26.25">
      <c r="A58" s="181"/>
      <c r="B58" s="231"/>
      <c r="C58" s="63" t="s">
        <v>543</v>
      </c>
      <c r="D58" s="238"/>
      <c r="E58" s="238"/>
      <c r="F58" s="238"/>
      <c r="G58" s="238"/>
      <c r="H58" s="238"/>
      <c r="I58" s="238"/>
      <c r="J58" s="292"/>
      <c r="K58" s="292"/>
      <c r="L58" s="292"/>
      <c r="M58" s="292">
        <v>28877</v>
      </c>
      <c r="N58" s="297" t="s">
        <v>528</v>
      </c>
      <c r="O58" s="49"/>
      <c r="T58" s="29"/>
    </row>
    <row r="59" spans="1:20" ht="15.75">
      <c r="A59" s="181"/>
      <c r="B59" s="231"/>
      <c r="C59" s="63" t="s">
        <v>544</v>
      </c>
      <c r="D59" s="238"/>
      <c r="E59" s="238"/>
      <c r="F59" s="238"/>
      <c r="G59" s="238"/>
      <c r="H59" s="238"/>
      <c r="I59" s="238"/>
      <c r="J59" s="292"/>
      <c r="K59" s="292"/>
      <c r="L59" s="292"/>
      <c r="M59" s="292">
        <v>-10670</v>
      </c>
      <c r="N59" s="294" t="s">
        <v>529</v>
      </c>
      <c r="O59" s="49"/>
      <c r="T59" s="29"/>
    </row>
    <row r="60" spans="1:20" ht="15.75">
      <c r="A60" s="181"/>
      <c r="B60" s="231"/>
      <c r="C60" s="63" t="s">
        <v>545</v>
      </c>
      <c r="D60" s="238"/>
      <c r="E60" s="238"/>
      <c r="F60" s="238"/>
      <c r="G60" s="238"/>
      <c r="H60" s="238"/>
      <c r="I60" s="238"/>
      <c r="J60" s="292"/>
      <c r="K60" s="292"/>
      <c r="L60" s="292"/>
      <c r="M60" s="292">
        <v>-1519</v>
      </c>
      <c r="N60" s="297" t="s">
        <v>531</v>
      </c>
      <c r="O60" s="49"/>
      <c r="T60" s="29"/>
    </row>
    <row r="61" spans="1:20" ht="16.5" thickBot="1">
      <c r="A61" s="168"/>
      <c r="B61" s="231"/>
      <c r="C61" s="53"/>
      <c r="D61" s="54"/>
      <c r="E61" s="55"/>
      <c r="F61" s="55"/>
      <c r="G61" s="55"/>
      <c r="H61" s="55"/>
      <c r="I61" s="55"/>
      <c r="J61" s="55"/>
      <c r="K61" s="55"/>
      <c r="L61" s="55"/>
      <c r="M61" s="380"/>
      <c r="N61" s="244"/>
      <c r="O61" s="49"/>
      <c r="T61" s="29"/>
    </row>
    <row r="62" spans="1:20" ht="17.25" thickBot="1" thickTop="1">
      <c r="A62" s="181" t="s">
        <v>188</v>
      </c>
      <c r="B62" s="231"/>
      <c r="C62" s="73" t="s">
        <v>61</v>
      </c>
      <c r="D62" s="233"/>
      <c r="E62" s="288">
        <f>+E8+E11+E20+E22+E28+E36+E41</f>
        <v>-363466.905</v>
      </c>
      <c r="F62" s="288">
        <f aca="true" t="shared" si="4" ref="F62:K62">+F8+F11+F20+F22+F28+F36+F41</f>
        <v>-512877</v>
      </c>
      <c r="G62" s="288">
        <f t="shared" si="4"/>
        <v>-745759.7909090909</v>
      </c>
      <c r="H62" s="288">
        <f t="shared" si="4"/>
        <v>-611181</v>
      </c>
      <c r="I62" s="288">
        <f t="shared" si="4"/>
        <v>-341630</v>
      </c>
      <c r="J62" s="288">
        <f t="shared" si="4"/>
        <v>-703523</v>
      </c>
      <c r="K62" s="288">
        <f t="shared" si="4"/>
        <v>-1336587</v>
      </c>
      <c r="L62" s="288">
        <f>+L8+L11+L20+L22+L28+L36+L41</f>
        <v>-1094078</v>
      </c>
      <c r="M62" s="288">
        <f>M8+M11+M20+M22+M28+M36+M41</f>
        <v>-1217037</v>
      </c>
      <c r="N62" s="246"/>
      <c r="O62" s="44"/>
      <c r="T62" s="29"/>
    </row>
    <row r="63" spans="1:16" ht="16.5" thickTop="1">
      <c r="A63" s="164"/>
      <c r="B63" s="231"/>
      <c r="C63" s="88" t="s">
        <v>43</v>
      </c>
      <c r="D63" s="42"/>
      <c r="E63" s="42"/>
      <c r="F63" s="42"/>
      <c r="G63" s="58"/>
      <c r="H63" s="58"/>
      <c r="I63" s="58"/>
      <c r="J63" s="58"/>
      <c r="K63" s="58"/>
      <c r="L63" s="58"/>
      <c r="M63" s="58"/>
      <c r="N63" s="42"/>
      <c r="O63" s="49"/>
      <c r="P63" s="29"/>
    </row>
    <row r="64" spans="1:16" ht="9" customHeight="1">
      <c r="A64" s="164"/>
      <c r="B64" s="231"/>
      <c r="C64" s="89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9"/>
      <c r="P64" s="29"/>
    </row>
    <row r="65" spans="1:16" ht="15.75">
      <c r="A65" s="164"/>
      <c r="B65" s="231"/>
      <c r="C65" s="85" t="s">
        <v>37</v>
      </c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9"/>
      <c r="P65" s="29"/>
    </row>
    <row r="66" spans="1:16" ht="15.75">
      <c r="A66" s="164"/>
      <c r="B66" s="231"/>
      <c r="C66" s="85" t="s">
        <v>101</v>
      </c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9"/>
      <c r="P66" s="29"/>
    </row>
    <row r="67" spans="1:17" ht="12" customHeight="1" thickBot="1">
      <c r="A67" s="174"/>
      <c r="B67" s="232"/>
      <c r="C67" s="9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1"/>
      <c r="Q67" s="29"/>
    </row>
    <row r="68" ht="15.75" thickTop="1"/>
    <row r="70" spans="1:15" ht="15">
      <c r="A70" s="228"/>
      <c r="B70" s="149" t="s">
        <v>156</v>
      </c>
      <c r="C70" s="92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6"/>
    </row>
    <row r="71" spans="1:15" ht="23.25">
      <c r="A71" s="228"/>
      <c r="B71" s="225"/>
      <c r="C71" s="210" t="s">
        <v>403</v>
      </c>
      <c r="D71" s="278">
        <f aca="true" t="shared" si="5" ref="D71:M71">IF(D62="M",0,D62)-IF(D8="M",0,D8)-IF(D11="M",0,D11)-IF(D20="M",0,D20)-IF(D22="M",0,D22)-IF(D28="M",0,D28)-IF(D35="M",0,D35)-IF(D36="M",0,D36)-IF(D41="M",0,D41)</f>
        <v>0</v>
      </c>
      <c r="E71" s="278">
        <f t="shared" si="5"/>
        <v>0</v>
      </c>
      <c r="F71" s="278">
        <f t="shared" si="5"/>
        <v>0</v>
      </c>
      <c r="G71" s="278">
        <f t="shared" si="5"/>
        <v>0</v>
      </c>
      <c r="H71" s="278">
        <f t="shared" si="5"/>
        <v>0</v>
      </c>
      <c r="I71" s="278">
        <f t="shared" si="5"/>
        <v>0</v>
      </c>
      <c r="J71" s="278">
        <f t="shared" si="5"/>
        <v>0</v>
      </c>
      <c r="K71" s="278">
        <f t="shared" si="5"/>
        <v>0</v>
      </c>
      <c r="L71" s="278">
        <f t="shared" si="5"/>
        <v>0</v>
      </c>
      <c r="M71" s="278">
        <f t="shared" si="5"/>
        <v>0</v>
      </c>
      <c r="N71" s="67"/>
      <c r="O71" s="68"/>
    </row>
    <row r="72" spans="1:15" ht="15.75">
      <c r="A72" s="228"/>
      <c r="B72" s="225"/>
      <c r="C72" s="210" t="s">
        <v>404</v>
      </c>
      <c r="D72" s="278">
        <f aca="true" t="shared" si="6" ref="D72:K72">IF(D11="M",0,D11)-IF(D12="M",0,D12)-IF(D13="M",0,D13)-IF(D14="M",0,D14)-IF(D15="M",0,D15)-IF(D16="M",0,D16)</f>
        <v>0</v>
      </c>
      <c r="E72" s="278">
        <f t="shared" si="6"/>
        <v>0</v>
      </c>
      <c r="F72" s="278">
        <f t="shared" si="6"/>
        <v>0</v>
      </c>
      <c r="G72" s="278">
        <f t="shared" si="6"/>
        <v>0</v>
      </c>
      <c r="H72" s="278">
        <f t="shared" si="6"/>
        <v>0</v>
      </c>
      <c r="I72" s="278">
        <f t="shared" si="6"/>
        <v>0</v>
      </c>
      <c r="J72" s="278">
        <f t="shared" si="6"/>
        <v>0</v>
      </c>
      <c r="K72" s="278">
        <f t="shared" si="6"/>
        <v>0</v>
      </c>
      <c r="L72" s="278">
        <f>IF(L11="M",0,L11)-IF(L12="M",0,L12)-IF(L13="M",0,L13)-IF(L14="M",0,L14)-IF(L15="M",0,L15)-IF(L16="M",0,L16)</f>
        <v>0</v>
      </c>
      <c r="M72" s="278">
        <f>IF(M11="M",0,M11)-IF(M12="M",0,M12)-IF(M13="M",0,M13)-IF(M14="M",0,M14)-IF(M15="M",0,M15)-IF(M16="M",0,M16)</f>
        <v>0</v>
      </c>
      <c r="N72" s="67"/>
      <c r="O72" s="68"/>
    </row>
    <row r="73" spans="1:15" ht="15.75">
      <c r="A73" s="228"/>
      <c r="B73" s="225"/>
      <c r="C73" s="210" t="s">
        <v>406</v>
      </c>
      <c r="D73" s="278">
        <f aca="true" t="shared" si="7" ref="D73:M73">D41-SUM(D42:D61)</f>
        <v>0</v>
      </c>
      <c r="E73" s="278">
        <f t="shared" si="7"/>
        <v>0</v>
      </c>
      <c r="F73" s="278">
        <f t="shared" si="7"/>
        <v>0</v>
      </c>
      <c r="G73" s="278">
        <f t="shared" si="7"/>
        <v>0</v>
      </c>
      <c r="H73" s="278">
        <f t="shared" si="7"/>
        <v>0</v>
      </c>
      <c r="I73" s="278">
        <f t="shared" si="7"/>
        <v>0</v>
      </c>
      <c r="J73" s="278">
        <f t="shared" si="7"/>
        <v>0</v>
      </c>
      <c r="K73" s="278">
        <f t="shared" si="7"/>
        <v>0</v>
      </c>
      <c r="L73" s="278">
        <f t="shared" si="7"/>
        <v>0</v>
      </c>
      <c r="M73" s="278">
        <f t="shared" si="7"/>
        <v>0</v>
      </c>
      <c r="N73" s="67"/>
      <c r="O73" s="68"/>
    </row>
    <row r="74" spans="1:15" ht="15.75">
      <c r="A74" s="228"/>
      <c r="B74" s="211" t="s">
        <v>407</v>
      </c>
      <c r="C74" s="210"/>
      <c r="D74" s="276"/>
      <c r="E74" s="276"/>
      <c r="F74" s="276"/>
      <c r="G74" s="276"/>
      <c r="H74" s="276"/>
      <c r="I74" s="276"/>
      <c r="J74" s="276"/>
      <c r="K74" s="276"/>
      <c r="L74" s="276"/>
      <c r="M74" s="276"/>
      <c r="N74" s="67"/>
      <c r="O74" s="68"/>
    </row>
    <row r="75" spans="1:15" ht="15.75">
      <c r="A75" s="228"/>
      <c r="B75" s="226"/>
      <c r="C75" s="214" t="s">
        <v>405</v>
      </c>
      <c r="D75" s="277">
        <f>IF('Table 1'!E11="M",0,'Table 1'!E11)-IF('Table 2A'!D62="M",0,'Table 2A'!D62)</f>
        <v>0</v>
      </c>
      <c r="E75" s="277">
        <f>IF('Table 1'!F11="M",0,'Table 1'!F11)-IF('Table 2A'!E62="M",0,'Table 2A'!E62)</f>
        <v>0</v>
      </c>
      <c r="F75" s="277">
        <f>IF('Table 1'!G11="M",0,'Table 1'!G11)-IF('Table 2A'!F62="M",0,'Table 2A'!F62)</f>
        <v>0</v>
      </c>
      <c r="G75" s="277">
        <f>IF('Table 1'!H11="M",0,'Table 1'!H11)-IF('Table 2A'!G62="M",0,'Table 2A'!G62)</f>
        <v>0</v>
      </c>
      <c r="H75" s="277">
        <f>IF('Table 1'!I11="M",0,'Table 1'!I11)-IF('Table 2A'!H62="M",0,'Table 2A'!H62)</f>
        <v>0</v>
      </c>
      <c r="I75" s="277">
        <f>IF('Table 1'!J11="M",0,'Table 1'!J11)-IF('Table 2A'!I62="M",0,'Table 2A'!I62)</f>
        <v>0</v>
      </c>
      <c r="J75" s="277">
        <f>IF('Table 1'!K11="M",0,'Table 1'!K11)-IF('Table 2A'!J62="M",0,'Table 2A'!J62)</f>
        <v>0</v>
      </c>
      <c r="K75" s="277">
        <f>IF('Table 1'!L11="M",0,'Table 1'!L11)-IF('Table 2A'!K62="M",0,'Table 2A'!K62)</f>
        <v>0</v>
      </c>
      <c r="L75" s="277">
        <f>IF('Table 1'!M11="M",0,'Table 1'!M11)-IF('Table 2A'!L62="M",0,'Table 2A'!L62)</f>
        <v>0</v>
      </c>
      <c r="M75" s="277">
        <f>IF('Table 1'!N11="M",0,'Table 1'!N11)-IF('Table 2A'!M62="M",0,'Table 2A'!M62)</f>
        <v>0</v>
      </c>
      <c r="N75" s="69"/>
      <c r="O75" s="70"/>
    </row>
    <row r="76" ht="15">
      <c r="A76" s="228"/>
    </row>
    <row r="77" ht="15">
      <c r="A77" s="228"/>
    </row>
    <row r="78" ht="15">
      <c r="A78" s="228"/>
    </row>
    <row r="79" ht="15">
      <c r="A79" s="228"/>
    </row>
    <row r="80" ht="15">
      <c r="A80" s="228"/>
    </row>
    <row r="81" ht="15">
      <c r="A81" s="62"/>
    </row>
    <row r="82" ht="15">
      <c r="A82" s="62"/>
    </row>
    <row r="83" ht="15">
      <c r="A83" s="62"/>
    </row>
    <row r="84" ht="15">
      <c r="A84" s="62"/>
    </row>
  </sheetData>
  <sheetProtection insertRows="0"/>
  <mergeCells count="1">
    <mergeCell ref="D4:M4"/>
  </mergeCell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4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0" transitionEvaluation="1">
    <pageSetUpPr fitToPage="1"/>
  </sheetPr>
  <dimension ref="A1:T60"/>
  <sheetViews>
    <sheetView showGridLines="0" defaultGridColor="0" zoomScale="60" zoomScaleNormal="60" colorId="22" workbookViewId="0" topLeftCell="B1">
      <selection activeCell="K45" sqref="K45"/>
    </sheetView>
  </sheetViews>
  <sheetFormatPr defaultColWidth="9.77734375" defaultRowHeight="15"/>
  <cols>
    <col min="1" max="1" width="14.21484375" style="42" hidden="1" customWidth="1"/>
    <col min="2" max="2" width="3.77734375" style="28" customWidth="1"/>
    <col min="3" max="3" width="60.3359375" style="91" customWidth="1"/>
    <col min="4" max="4" width="10.99609375" style="28" customWidth="1"/>
    <col min="5" max="6" width="10.77734375" style="28" customWidth="1"/>
    <col min="7" max="13" width="10.6640625" style="28" customWidth="1"/>
    <col min="14" max="14" width="72.77734375" style="28" customWidth="1"/>
    <col min="15" max="15" width="5.3359375" style="28" customWidth="1"/>
    <col min="16" max="16" width="0.9921875" style="28" customWidth="1"/>
    <col min="17" max="17" width="0.55078125" style="28" customWidth="1"/>
    <col min="18" max="18" width="9.77734375" style="28" customWidth="1"/>
    <col min="19" max="19" width="40.77734375" style="28" customWidth="1"/>
    <col min="20" max="16384" width="9.77734375" style="28" customWidth="1"/>
  </cols>
  <sheetData>
    <row r="1" spans="1:17" ht="18">
      <c r="A1" s="58"/>
      <c r="B1" s="178"/>
      <c r="C1" s="82" t="s">
        <v>82</v>
      </c>
      <c r="D1" s="27"/>
      <c r="Q1" s="29"/>
    </row>
    <row r="2" spans="1:16" ht="11.25" customHeight="1" thickBot="1">
      <c r="A2" s="58"/>
      <c r="B2" s="178"/>
      <c r="C2" s="83"/>
      <c r="D2" s="30"/>
      <c r="P2" s="29"/>
    </row>
    <row r="3" spans="1:16" ht="16.5" thickTop="1">
      <c r="A3" s="179"/>
      <c r="B3" s="180"/>
      <c r="C3" s="84"/>
      <c r="D3" s="31"/>
      <c r="E3" s="32"/>
      <c r="F3" s="32"/>
      <c r="G3" s="32"/>
      <c r="H3" s="32"/>
      <c r="I3" s="32"/>
      <c r="J3" s="32"/>
      <c r="K3" s="32"/>
      <c r="L3" s="32"/>
      <c r="M3" s="32"/>
      <c r="N3" s="32"/>
      <c r="O3" s="33"/>
      <c r="P3" s="29"/>
    </row>
    <row r="4" spans="1:20" ht="15.75">
      <c r="A4" s="181"/>
      <c r="B4" s="101"/>
      <c r="C4" s="269" t="s">
        <v>546</v>
      </c>
      <c r="D4" s="399" t="s">
        <v>2</v>
      </c>
      <c r="E4" s="400"/>
      <c r="F4" s="400"/>
      <c r="G4" s="400"/>
      <c r="H4" s="400"/>
      <c r="I4" s="400"/>
      <c r="J4" s="400"/>
      <c r="K4" s="400"/>
      <c r="L4" s="400"/>
      <c r="M4" s="401"/>
      <c r="N4" s="35"/>
      <c r="O4" s="36"/>
      <c r="T4" s="29"/>
    </row>
    <row r="5" spans="1:20" ht="15.75">
      <c r="A5" s="181"/>
      <c r="B5" s="101"/>
      <c r="C5" s="76" t="s">
        <v>547</v>
      </c>
      <c r="D5" s="37">
        <v>1995</v>
      </c>
      <c r="E5" s="37">
        <v>1996</v>
      </c>
      <c r="F5" s="37">
        <v>1997</v>
      </c>
      <c r="G5" s="37">
        <v>1998</v>
      </c>
      <c r="H5" s="37">
        <v>1999</v>
      </c>
      <c r="I5" s="37">
        <v>2000</v>
      </c>
      <c r="J5" s="37">
        <v>2001</v>
      </c>
      <c r="K5" s="37">
        <v>2002</v>
      </c>
      <c r="L5" s="37">
        <v>2003</v>
      </c>
      <c r="M5" s="37">
        <v>2004</v>
      </c>
      <c r="N5" s="182"/>
      <c r="O5" s="36"/>
      <c r="T5" s="29"/>
    </row>
    <row r="6" spans="1:20" ht="15.75">
      <c r="A6" s="181"/>
      <c r="B6" s="101"/>
      <c r="C6" s="269" t="s">
        <v>548</v>
      </c>
      <c r="D6" s="266" t="s">
        <v>5</v>
      </c>
      <c r="E6" s="266" t="s">
        <v>5</v>
      </c>
      <c r="F6" s="266" t="s">
        <v>5</v>
      </c>
      <c r="G6" s="266" t="s">
        <v>5</v>
      </c>
      <c r="H6" s="266" t="s">
        <v>5</v>
      </c>
      <c r="I6" s="266" t="s">
        <v>5</v>
      </c>
      <c r="J6" s="266" t="s">
        <v>5</v>
      </c>
      <c r="K6" s="287" t="s">
        <v>5</v>
      </c>
      <c r="L6" s="287" t="s">
        <v>5</v>
      </c>
      <c r="M6" s="287" t="s">
        <v>5</v>
      </c>
      <c r="N6" s="41"/>
      <c r="O6" s="36"/>
      <c r="T6" s="29"/>
    </row>
    <row r="7" spans="1:20" ht="10.5" customHeight="1" thickBot="1">
      <c r="A7" s="181"/>
      <c r="B7" s="101"/>
      <c r="C7" s="261"/>
      <c r="D7" s="40"/>
      <c r="E7" s="40"/>
      <c r="F7" s="40"/>
      <c r="G7" s="40"/>
      <c r="H7" s="40"/>
      <c r="I7" s="40"/>
      <c r="J7" s="40"/>
      <c r="K7" s="39"/>
      <c r="L7" s="39"/>
      <c r="M7" s="39"/>
      <c r="N7" s="43"/>
      <c r="O7" s="36"/>
      <c r="T7" s="29"/>
    </row>
    <row r="8" spans="1:20" ht="17.25" thickBot="1" thickTop="1">
      <c r="A8" s="181" t="s">
        <v>201</v>
      </c>
      <c r="B8" s="101"/>
      <c r="C8" s="220" t="s">
        <v>70</v>
      </c>
      <c r="D8" s="233" t="s">
        <v>499</v>
      </c>
      <c r="E8" s="233" t="s">
        <v>499</v>
      </c>
      <c r="F8" s="233" t="s">
        <v>499</v>
      </c>
      <c r="G8" s="233" t="s">
        <v>499</v>
      </c>
      <c r="H8" s="233" t="s">
        <v>499</v>
      </c>
      <c r="I8" s="233" t="s">
        <v>499</v>
      </c>
      <c r="J8" s="233" t="s">
        <v>499</v>
      </c>
      <c r="K8" s="233" t="s">
        <v>499</v>
      </c>
      <c r="L8" s="233" t="s">
        <v>499</v>
      </c>
      <c r="M8" s="384" t="s">
        <v>499</v>
      </c>
      <c r="N8" s="265"/>
      <c r="O8" s="44"/>
      <c r="T8" s="29"/>
    </row>
    <row r="9" spans="1:20" ht="16.5" thickTop="1">
      <c r="A9" s="181"/>
      <c r="B9" s="101"/>
      <c r="C9" s="87" t="s">
        <v>75</v>
      </c>
      <c r="D9" s="46"/>
      <c r="E9" s="47"/>
      <c r="F9" s="47"/>
      <c r="G9" s="47"/>
      <c r="H9" s="47"/>
      <c r="I9" s="47"/>
      <c r="J9" s="47"/>
      <c r="K9" s="47"/>
      <c r="L9" s="47"/>
      <c r="M9" s="385"/>
      <c r="N9" s="383"/>
      <c r="O9" s="49"/>
      <c r="T9" s="29"/>
    </row>
    <row r="10" spans="1:20" ht="6" customHeight="1">
      <c r="A10" s="181"/>
      <c r="B10" s="101"/>
      <c r="C10" s="87"/>
      <c r="D10" s="50"/>
      <c r="E10" s="51"/>
      <c r="F10" s="51"/>
      <c r="G10" s="51"/>
      <c r="H10" s="51"/>
      <c r="I10" s="51"/>
      <c r="J10" s="51"/>
      <c r="K10" s="51"/>
      <c r="L10" s="51"/>
      <c r="M10" s="386"/>
      <c r="N10" s="243"/>
      <c r="O10" s="49"/>
      <c r="T10" s="29"/>
    </row>
    <row r="11" spans="1:20" ht="15.75">
      <c r="A11" s="181" t="s">
        <v>202</v>
      </c>
      <c r="B11" s="221"/>
      <c r="C11" s="53" t="s">
        <v>76</v>
      </c>
      <c r="D11" s="235" t="s">
        <v>499</v>
      </c>
      <c r="E11" s="235" t="s">
        <v>499</v>
      </c>
      <c r="F11" s="235" t="s">
        <v>499</v>
      </c>
      <c r="G11" s="235" t="s">
        <v>499</v>
      </c>
      <c r="H11" s="235" t="s">
        <v>499</v>
      </c>
      <c r="I11" s="235" t="s">
        <v>499</v>
      </c>
      <c r="J11" s="235" t="s">
        <v>499</v>
      </c>
      <c r="K11" s="235" t="s">
        <v>499</v>
      </c>
      <c r="L11" s="235" t="s">
        <v>499</v>
      </c>
      <c r="M11" s="234" t="s">
        <v>499</v>
      </c>
      <c r="N11" s="244"/>
      <c r="O11" s="49"/>
      <c r="T11" s="29"/>
    </row>
    <row r="12" spans="1:20" ht="15.75">
      <c r="A12" s="181" t="s">
        <v>203</v>
      </c>
      <c r="B12" s="101"/>
      <c r="C12" s="53" t="s">
        <v>77</v>
      </c>
      <c r="D12" s="235" t="s">
        <v>499</v>
      </c>
      <c r="E12" s="235" t="s">
        <v>499</v>
      </c>
      <c r="F12" s="235" t="s">
        <v>499</v>
      </c>
      <c r="G12" s="235" t="s">
        <v>499</v>
      </c>
      <c r="H12" s="235" t="s">
        <v>499</v>
      </c>
      <c r="I12" s="235" t="s">
        <v>499</v>
      </c>
      <c r="J12" s="235" t="s">
        <v>499</v>
      </c>
      <c r="K12" s="235" t="s">
        <v>499</v>
      </c>
      <c r="L12" s="235" t="s">
        <v>499</v>
      </c>
      <c r="M12" s="234" t="s">
        <v>499</v>
      </c>
      <c r="N12" s="244"/>
      <c r="O12" s="49"/>
      <c r="T12" s="29"/>
    </row>
    <row r="13" spans="1:20" ht="15.75">
      <c r="A13" s="181" t="s">
        <v>204</v>
      </c>
      <c r="B13" s="101"/>
      <c r="C13" s="53" t="s">
        <v>78</v>
      </c>
      <c r="D13" s="235" t="s">
        <v>499</v>
      </c>
      <c r="E13" s="235" t="s">
        <v>499</v>
      </c>
      <c r="F13" s="235" t="s">
        <v>499</v>
      </c>
      <c r="G13" s="235" t="s">
        <v>499</v>
      </c>
      <c r="H13" s="235" t="s">
        <v>499</v>
      </c>
      <c r="I13" s="235" t="s">
        <v>499</v>
      </c>
      <c r="J13" s="235" t="s">
        <v>499</v>
      </c>
      <c r="K13" s="235" t="s">
        <v>499</v>
      </c>
      <c r="L13" s="235" t="s">
        <v>499</v>
      </c>
      <c r="M13" s="234" t="s">
        <v>499</v>
      </c>
      <c r="N13" s="244"/>
      <c r="O13" s="49"/>
      <c r="T13" s="29"/>
    </row>
    <row r="14" spans="1:20" ht="15.75">
      <c r="A14" s="181" t="s">
        <v>205</v>
      </c>
      <c r="B14" s="101"/>
      <c r="C14" s="53" t="s">
        <v>42</v>
      </c>
      <c r="D14" s="235" t="s">
        <v>499</v>
      </c>
      <c r="E14" s="235" t="s">
        <v>499</v>
      </c>
      <c r="F14" s="235" t="s">
        <v>499</v>
      </c>
      <c r="G14" s="235" t="s">
        <v>499</v>
      </c>
      <c r="H14" s="235" t="s">
        <v>499</v>
      </c>
      <c r="I14" s="235" t="s">
        <v>499</v>
      </c>
      <c r="J14" s="235" t="s">
        <v>499</v>
      </c>
      <c r="K14" s="235" t="s">
        <v>499</v>
      </c>
      <c r="L14" s="235" t="s">
        <v>499</v>
      </c>
      <c r="M14" s="234" t="s">
        <v>499</v>
      </c>
      <c r="N14" s="244"/>
      <c r="O14" s="49"/>
      <c r="T14" s="29"/>
    </row>
    <row r="15" spans="1:20" ht="15.75">
      <c r="A15" s="181" t="s">
        <v>216</v>
      </c>
      <c r="B15" s="101"/>
      <c r="C15" s="63" t="s">
        <v>150</v>
      </c>
      <c r="D15" s="238"/>
      <c r="E15" s="238"/>
      <c r="F15" s="238"/>
      <c r="G15" s="238"/>
      <c r="H15" s="238"/>
      <c r="I15" s="238"/>
      <c r="J15" s="238"/>
      <c r="K15" s="238"/>
      <c r="L15" s="238"/>
      <c r="M15" s="238"/>
      <c r="N15" s="245"/>
      <c r="O15" s="49"/>
      <c r="T15" s="29"/>
    </row>
    <row r="16" spans="1:20" ht="15.75">
      <c r="A16" s="181" t="s">
        <v>217</v>
      </c>
      <c r="B16" s="101"/>
      <c r="C16" s="63" t="s">
        <v>151</v>
      </c>
      <c r="D16" s="238"/>
      <c r="E16" s="238"/>
      <c r="F16" s="238"/>
      <c r="G16" s="238"/>
      <c r="H16" s="238"/>
      <c r="I16" s="238"/>
      <c r="J16" s="238"/>
      <c r="K16" s="238"/>
      <c r="L16" s="238"/>
      <c r="M16" s="238"/>
      <c r="N16" s="245"/>
      <c r="O16" s="49"/>
      <c r="T16" s="29"/>
    </row>
    <row r="17" spans="1:20" ht="15.75">
      <c r="A17" s="181"/>
      <c r="B17" s="101"/>
      <c r="C17" s="185"/>
      <c r="D17" s="54"/>
      <c r="E17" s="55"/>
      <c r="F17" s="55"/>
      <c r="G17" s="55"/>
      <c r="H17" s="55"/>
      <c r="I17" s="55"/>
      <c r="J17" s="55"/>
      <c r="K17" s="55"/>
      <c r="L17" s="55"/>
      <c r="M17" s="387"/>
      <c r="N17" s="244"/>
      <c r="O17" s="49"/>
      <c r="T17" s="29"/>
    </row>
    <row r="18" spans="1:20" ht="15.75">
      <c r="A18" s="181" t="s">
        <v>206</v>
      </c>
      <c r="B18" s="101"/>
      <c r="C18" s="53" t="s">
        <v>155</v>
      </c>
      <c r="D18" s="235" t="s">
        <v>499</v>
      </c>
      <c r="E18" s="235" t="s">
        <v>499</v>
      </c>
      <c r="F18" s="235" t="s">
        <v>499</v>
      </c>
      <c r="G18" s="235" t="s">
        <v>499</v>
      </c>
      <c r="H18" s="235" t="s">
        <v>499</v>
      </c>
      <c r="I18" s="235" t="s">
        <v>499</v>
      </c>
      <c r="J18" s="235" t="s">
        <v>499</v>
      </c>
      <c r="K18" s="235" t="s">
        <v>499</v>
      </c>
      <c r="L18" s="235" t="s">
        <v>499</v>
      </c>
      <c r="M18" s="234" t="s">
        <v>499</v>
      </c>
      <c r="N18" s="244"/>
      <c r="O18" s="49"/>
      <c r="T18" s="29"/>
    </row>
    <row r="19" spans="1:20" ht="15.75">
      <c r="A19" s="181" t="s">
        <v>218</v>
      </c>
      <c r="B19" s="101"/>
      <c r="C19" s="63" t="s">
        <v>150</v>
      </c>
      <c r="D19" s="238"/>
      <c r="E19" s="238"/>
      <c r="F19" s="238"/>
      <c r="G19" s="238"/>
      <c r="H19" s="238"/>
      <c r="I19" s="238"/>
      <c r="J19" s="238"/>
      <c r="K19" s="238"/>
      <c r="L19" s="238"/>
      <c r="M19" s="238"/>
      <c r="N19" s="245"/>
      <c r="O19" s="49"/>
      <c r="T19" s="29"/>
    </row>
    <row r="20" spans="1:20" ht="15.75">
      <c r="A20" s="181" t="s">
        <v>465</v>
      </c>
      <c r="B20" s="101"/>
      <c r="C20" s="63" t="s">
        <v>151</v>
      </c>
      <c r="D20" s="238"/>
      <c r="E20" s="238"/>
      <c r="F20" s="238"/>
      <c r="G20" s="238"/>
      <c r="H20" s="238"/>
      <c r="I20" s="238"/>
      <c r="J20" s="238"/>
      <c r="K20" s="238"/>
      <c r="L20" s="238"/>
      <c r="M20" s="238"/>
      <c r="N20" s="245"/>
      <c r="O20" s="49"/>
      <c r="T20" s="29"/>
    </row>
    <row r="21" spans="1:20" ht="15.75">
      <c r="A21" s="107"/>
      <c r="B21" s="101"/>
      <c r="C21" s="185"/>
      <c r="D21" s="54"/>
      <c r="E21" s="55"/>
      <c r="F21" s="55"/>
      <c r="G21" s="55"/>
      <c r="H21" s="55"/>
      <c r="I21" s="55"/>
      <c r="J21" s="55"/>
      <c r="K21" s="55"/>
      <c r="L21" s="55"/>
      <c r="M21" s="387"/>
      <c r="N21" s="244"/>
      <c r="O21" s="49"/>
      <c r="T21" s="29"/>
    </row>
    <row r="22" spans="1:20" ht="15.75">
      <c r="A22" s="181" t="s">
        <v>207</v>
      </c>
      <c r="B22" s="221"/>
      <c r="C22" s="53" t="s">
        <v>73</v>
      </c>
      <c r="D22" s="235" t="s">
        <v>499</v>
      </c>
      <c r="E22" s="235" t="s">
        <v>499</v>
      </c>
      <c r="F22" s="235" t="s">
        <v>499</v>
      </c>
      <c r="G22" s="235" t="s">
        <v>499</v>
      </c>
      <c r="H22" s="235" t="s">
        <v>499</v>
      </c>
      <c r="I22" s="235" t="s">
        <v>499</v>
      </c>
      <c r="J22" s="235" t="s">
        <v>499</v>
      </c>
      <c r="K22" s="235" t="s">
        <v>499</v>
      </c>
      <c r="L22" s="235" t="s">
        <v>499</v>
      </c>
      <c r="M22" s="234" t="s">
        <v>499</v>
      </c>
      <c r="N22" s="244"/>
      <c r="O22" s="49"/>
      <c r="T22" s="29"/>
    </row>
    <row r="23" spans="1:20" ht="15.75">
      <c r="A23" s="181"/>
      <c r="B23" s="101"/>
      <c r="C23" s="185"/>
      <c r="D23" s="54"/>
      <c r="E23" s="55"/>
      <c r="F23" s="55"/>
      <c r="G23" s="55"/>
      <c r="H23" s="55"/>
      <c r="I23" s="55"/>
      <c r="J23" s="55"/>
      <c r="K23" s="55"/>
      <c r="L23" s="55"/>
      <c r="M23" s="387"/>
      <c r="N23" s="244"/>
      <c r="O23" s="49"/>
      <c r="T23" s="29"/>
    </row>
    <row r="24" spans="1:20" ht="15.75">
      <c r="A24" s="181" t="s">
        <v>208</v>
      </c>
      <c r="B24" s="221"/>
      <c r="C24" s="53" t="s">
        <v>96</v>
      </c>
      <c r="D24" s="235" t="s">
        <v>499</v>
      </c>
      <c r="E24" s="235" t="s">
        <v>499</v>
      </c>
      <c r="F24" s="235" t="s">
        <v>499</v>
      </c>
      <c r="G24" s="235" t="s">
        <v>499</v>
      </c>
      <c r="H24" s="235" t="s">
        <v>499</v>
      </c>
      <c r="I24" s="235" t="s">
        <v>499</v>
      </c>
      <c r="J24" s="235" t="s">
        <v>499</v>
      </c>
      <c r="K24" s="235" t="s">
        <v>499</v>
      </c>
      <c r="L24" s="235" t="s">
        <v>499</v>
      </c>
      <c r="M24" s="234" t="s">
        <v>499</v>
      </c>
      <c r="N24" s="244"/>
      <c r="O24" s="49"/>
      <c r="T24" s="29"/>
    </row>
    <row r="25" spans="1:20" ht="15.75">
      <c r="A25" s="181" t="s">
        <v>219</v>
      </c>
      <c r="B25" s="221"/>
      <c r="C25" s="63" t="s">
        <v>150</v>
      </c>
      <c r="D25" s="238"/>
      <c r="E25" s="238"/>
      <c r="F25" s="238"/>
      <c r="G25" s="238"/>
      <c r="H25" s="238"/>
      <c r="I25" s="238"/>
      <c r="J25" s="238"/>
      <c r="K25" s="238"/>
      <c r="L25" s="238"/>
      <c r="M25" s="238"/>
      <c r="N25" s="245"/>
      <c r="O25" s="49"/>
      <c r="T25" s="29"/>
    </row>
    <row r="26" spans="1:20" ht="15.75">
      <c r="A26" s="181" t="s">
        <v>466</v>
      </c>
      <c r="B26" s="221"/>
      <c r="C26" s="63" t="s">
        <v>151</v>
      </c>
      <c r="D26" s="240"/>
      <c r="E26" s="240"/>
      <c r="F26" s="240"/>
      <c r="G26" s="240"/>
      <c r="H26" s="240"/>
      <c r="I26" s="240"/>
      <c r="J26" s="240"/>
      <c r="K26" s="238"/>
      <c r="L26" s="238"/>
      <c r="M26" s="238"/>
      <c r="N26" s="245"/>
      <c r="O26" s="49"/>
      <c r="T26" s="29"/>
    </row>
    <row r="27" spans="1:20" ht="15.75">
      <c r="A27" s="181" t="s">
        <v>209</v>
      </c>
      <c r="B27" s="221"/>
      <c r="C27" s="53" t="s">
        <v>67</v>
      </c>
      <c r="D27" s="235" t="s">
        <v>499</v>
      </c>
      <c r="E27" s="235" t="s">
        <v>499</v>
      </c>
      <c r="F27" s="235" t="s">
        <v>499</v>
      </c>
      <c r="G27" s="235" t="s">
        <v>499</v>
      </c>
      <c r="H27" s="235" t="s">
        <v>499</v>
      </c>
      <c r="I27" s="235" t="s">
        <v>499</v>
      </c>
      <c r="J27" s="235" t="s">
        <v>499</v>
      </c>
      <c r="K27" s="235" t="s">
        <v>499</v>
      </c>
      <c r="L27" s="235" t="s">
        <v>499</v>
      </c>
      <c r="M27" s="234" t="s">
        <v>499</v>
      </c>
      <c r="N27" s="244"/>
      <c r="O27" s="49"/>
      <c r="T27" s="29"/>
    </row>
    <row r="28" spans="1:20" ht="15.75">
      <c r="A28" s="181" t="s">
        <v>220</v>
      </c>
      <c r="B28" s="221"/>
      <c r="C28" s="63" t="s">
        <v>150</v>
      </c>
      <c r="D28" s="238"/>
      <c r="E28" s="238"/>
      <c r="F28" s="238"/>
      <c r="G28" s="238"/>
      <c r="H28" s="238"/>
      <c r="I28" s="238"/>
      <c r="J28" s="238"/>
      <c r="K28" s="238"/>
      <c r="L28" s="238"/>
      <c r="M28" s="238"/>
      <c r="N28" s="245"/>
      <c r="O28" s="49"/>
      <c r="T28" s="29"/>
    </row>
    <row r="29" spans="1:20" ht="15.75">
      <c r="A29" s="181" t="s">
        <v>467</v>
      </c>
      <c r="B29" s="221"/>
      <c r="C29" s="63" t="s">
        <v>151</v>
      </c>
      <c r="D29" s="238"/>
      <c r="E29" s="238"/>
      <c r="F29" s="238"/>
      <c r="G29" s="238"/>
      <c r="H29" s="238"/>
      <c r="I29" s="238"/>
      <c r="J29" s="238"/>
      <c r="K29" s="238"/>
      <c r="L29" s="238"/>
      <c r="M29" s="238"/>
      <c r="N29" s="245"/>
      <c r="O29" s="49"/>
      <c r="T29" s="29"/>
    </row>
    <row r="30" spans="1:20" ht="15.75">
      <c r="A30" s="181"/>
      <c r="B30" s="221"/>
      <c r="C30" s="53"/>
      <c r="D30" s="54"/>
      <c r="E30" s="55"/>
      <c r="F30" s="55"/>
      <c r="G30" s="55"/>
      <c r="H30" s="55"/>
      <c r="I30" s="55"/>
      <c r="J30" s="55"/>
      <c r="K30" s="55"/>
      <c r="L30" s="55"/>
      <c r="M30" s="387"/>
      <c r="N30" s="244"/>
      <c r="O30" s="49"/>
      <c r="T30" s="29"/>
    </row>
    <row r="31" spans="1:20" ht="15.75">
      <c r="A31" s="181" t="s">
        <v>210</v>
      </c>
      <c r="B31" s="221"/>
      <c r="C31" s="53" t="s">
        <v>80</v>
      </c>
      <c r="D31" s="235" t="s">
        <v>499</v>
      </c>
      <c r="E31" s="235" t="s">
        <v>499</v>
      </c>
      <c r="F31" s="235" t="s">
        <v>499</v>
      </c>
      <c r="G31" s="235" t="s">
        <v>499</v>
      </c>
      <c r="H31" s="235" t="s">
        <v>499</v>
      </c>
      <c r="I31" s="235" t="s">
        <v>499</v>
      </c>
      <c r="J31" s="235" t="s">
        <v>499</v>
      </c>
      <c r="K31" s="235" t="s">
        <v>499</v>
      </c>
      <c r="L31" s="235" t="s">
        <v>499</v>
      </c>
      <c r="M31" s="234" t="s">
        <v>499</v>
      </c>
      <c r="N31" s="244"/>
      <c r="O31" s="49"/>
      <c r="T31" s="29"/>
    </row>
    <row r="32" spans="1:20" ht="15.75">
      <c r="A32" s="181" t="s">
        <v>221</v>
      </c>
      <c r="B32" s="221"/>
      <c r="C32" s="63" t="s">
        <v>150</v>
      </c>
      <c r="D32" s="238"/>
      <c r="E32" s="238"/>
      <c r="F32" s="238"/>
      <c r="G32" s="238"/>
      <c r="H32" s="238"/>
      <c r="I32" s="238"/>
      <c r="J32" s="238"/>
      <c r="K32" s="238"/>
      <c r="L32" s="238"/>
      <c r="M32" s="238"/>
      <c r="N32" s="245"/>
      <c r="O32" s="49"/>
      <c r="T32" s="29"/>
    </row>
    <row r="33" spans="1:20" ht="15.75">
      <c r="A33" s="181" t="s">
        <v>468</v>
      </c>
      <c r="B33" s="221"/>
      <c r="C33" s="63" t="s">
        <v>151</v>
      </c>
      <c r="D33" s="238"/>
      <c r="E33" s="238"/>
      <c r="F33" s="238"/>
      <c r="G33" s="238"/>
      <c r="H33" s="238"/>
      <c r="I33" s="238"/>
      <c r="J33" s="238"/>
      <c r="K33" s="238"/>
      <c r="L33" s="238"/>
      <c r="M33" s="238"/>
      <c r="N33" s="245"/>
      <c r="O33" s="49"/>
      <c r="T33" s="29"/>
    </row>
    <row r="34" spans="1:20" ht="15.75">
      <c r="A34" s="181"/>
      <c r="B34" s="101"/>
      <c r="C34" s="53"/>
      <c r="D34" s="54"/>
      <c r="E34" s="55"/>
      <c r="F34" s="55"/>
      <c r="G34" s="55"/>
      <c r="H34" s="55"/>
      <c r="I34" s="55"/>
      <c r="J34" s="55"/>
      <c r="K34" s="55"/>
      <c r="L34" s="55"/>
      <c r="M34" s="387"/>
      <c r="N34" s="244"/>
      <c r="O34" s="49"/>
      <c r="T34" s="29"/>
    </row>
    <row r="35" spans="1:20" ht="15.75">
      <c r="A35" s="181" t="s">
        <v>211</v>
      </c>
      <c r="B35" s="101"/>
      <c r="C35" s="53" t="s">
        <v>69</v>
      </c>
      <c r="D35" s="235" t="s">
        <v>499</v>
      </c>
      <c r="E35" s="235" t="s">
        <v>499</v>
      </c>
      <c r="F35" s="235" t="s">
        <v>499</v>
      </c>
      <c r="G35" s="235" t="s">
        <v>499</v>
      </c>
      <c r="H35" s="235" t="s">
        <v>499</v>
      </c>
      <c r="I35" s="235" t="s">
        <v>499</v>
      </c>
      <c r="J35" s="235" t="s">
        <v>499</v>
      </c>
      <c r="K35" s="235" t="s">
        <v>499</v>
      </c>
      <c r="L35" s="235" t="s">
        <v>499</v>
      </c>
      <c r="M35" s="234" t="s">
        <v>499</v>
      </c>
      <c r="N35" s="244"/>
      <c r="O35" s="49"/>
      <c r="T35" s="29"/>
    </row>
    <row r="36" spans="1:20" ht="15.75">
      <c r="A36" s="181" t="s">
        <v>213</v>
      </c>
      <c r="B36" s="101"/>
      <c r="C36" s="63" t="s">
        <v>150</v>
      </c>
      <c r="D36" s="238"/>
      <c r="E36" s="238"/>
      <c r="F36" s="238"/>
      <c r="G36" s="238"/>
      <c r="H36" s="238"/>
      <c r="I36" s="238"/>
      <c r="J36" s="238"/>
      <c r="K36" s="238"/>
      <c r="L36" s="238"/>
      <c r="M36" s="238"/>
      <c r="N36" s="245"/>
      <c r="O36" s="49"/>
      <c r="T36" s="29"/>
    </row>
    <row r="37" spans="1:20" ht="15.75">
      <c r="A37" s="181" t="s">
        <v>214</v>
      </c>
      <c r="B37" s="101"/>
      <c r="C37" s="63" t="s">
        <v>151</v>
      </c>
      <c r="D37" s="238"/>
      <c r="E37" s="238"/>
      <c r="F37" s="238"/>
      <c r="G37" s="238"/>
      <c r="H37" s="238"/>
      <c r="I37" s="238"/>
      <c r="J37" s="238"/>
      <c r="K37" s="238"/>
      <c r="L37" s="238"/>
      <c r="M37" s="238"/>
      <c r="N37" s="245"/>
      <c r="O37" s="49"/>
      <c r="T37" s="29"/>
    </row>
    <row r="38" spans="1:20" ht="15.75">
      <c r="A38" s="181" t="s">
        <v>215</v>
      </c>
      <c r="B38" s="101"/>
      <c r="C38" s="63" t="s">
        <v>152</v>
      </c>
      <c r="D38" s="238"/>
      <c r="E38" s="238"/>
      <c r="F38" s="238"/>
      <c r="G38" s="238"/>
      <c r="H38" s="238"/>
      <c r="I38" s="238"/>
      <c r="J38" s="238"/>
      <c r="K38" s="238"/>
      <c r="L38" s="238"/>
      <c r="M38" s="238"/>
      <c r="N38" s="245"/>
      <c r="O38" s="49"/>
      <c r="T38" s="29"/>
    </row>
    <row r="39" spans="1:20" ht="16.5" thickBot="1">
      <c r="A39" s="181"/>
      <c r="B39" s="101"/>
      <c r="C39" s="53"/>
      <c r="D39" s="54"/>
      <c r="E39" s="55"/>
      <c r="F39" s="55"/>
      <c r="G39" s="55"/>
      <c r="H39" s="55"/>
      <c r="I39" s="55"/>
      <c r="J39" s="55"/>
      <c r="K39" s="55"/>
      <c r="L39" s="55"/>
      <c r="M39" s="387"/>
      <c r="N39" s="244"/>
      <c r="O39" s="49"/>
      <c r="T39" s="29"/>
    </row>
    <row r="40" spans="1:20" ht="17.25" thickBot="1" thickTop="1">
      <c r="A40" s="181" t="s">
        <v>212</v>
      </c>
      <c r="B40" s="101"/>
      <c r="C40" s="184" t="s">
        <v>62</v>
      </c>
      <c r="D40" s="233" t="s">
        <v>499</v>
      </c>
      <c r="E40" s="233" t="s">
        <v>499</v>
      </c>
      <c r="F40" s="233" t="s">
        <v>499</v>
      </c>
      <c r="G40" s="233" t="s">
        <v>499</v>
      </c>
      <c r="H40" s="233" t="s">
        <v>499</v>
      </c>
      <c r="I40" s="233" t="s">
        <v>499</v>
      </c>
      <c r="J40" s="233" t="s">
        <v>499</v>
      </c>
      <c r="K40" s="233" t="s">
        <v>499</v>
      </c>
      <c r="L40" s="233" t="s">
        <v>499</v>
      </c>
      <c r="M40" s="384" t="s">
        <v>499</v>
      </c>
      <c r="N40" s="246"/>
      <c r="O40" s="44"/>
      <c r="T40" s="29"/>
    </row>
    <row r="41" spans="1:16" ht="16.5" thickTop="1">
      <c r="A41" s="164"/>
      <c r="B41" s="101"/>
      <c r="C41" s="227" t="s">
        <v>43</v>
      </c>
      <c r="D41" s="125"/>
      <c r="E41" s="177"/>
      <c r="F41" s="177"/>
      <c r="G41" s="62"/>
      <c r="H41" s="62"/>
      <c r="I41" s="62"/>
      <c r="J41" s="62"/>
      <c r="K41" s="62"/>
      <c r="L41" s="62"/>
      <c r="M41" s="62"/>
      <c r="N41" s="177"/>
      <c r="O41" s="49"/>
      <c r="P41" s="29"/>
    </row>
    <row r="42" spans="1:16" ht="9" customHeight="1">
      <c r="A42" s="164"/>
      <c r="B42" s="101"/>
      <c r="C42" s="262"/>
      <c r="D42" s="263"/>
      <c r="E42" s="177"/>
      <c r="F42" s="177"/>
      <c r="G42" s="177"/>
      <c r="H42" s="177"/>
      <c r="I42" s="177"/>
      <c r="J42" s="177"/>
      <c r="K42" s="177"/>
      <c r="L42" s="177"/>
      <c r="M42" s="177"/>
      <c r="N42" s="177"/>
      <c r="O42" s="49"/>
      <c r="P42" s="29"/>
    </row>
    <row r="43" spans="1:16" ht="15.75">
      <c r="A43" s="164"/>
      <c r="B43" s="101"/>
      <c r="C43" s="264" t="s">
        <v>37</v>
      </c>
      <c r="D43" s="71"/>
      <c r="E43" s="177"/>
      <c r="F43" s="177"/>
      <c r="G43" s="177"/>
      <c r="H43" s="177"/>
      <c r="I43" s="177"/>
      <c r="J43" s="177"/>
      <c r="K43" s="177"/>
      <c r="L43" s="177"/>
      <c r="M43" s="177"/>
      <c r="N43" s="177"/>
      <c r="O43" s="49"/>
      <c r="P43" s="29"/>
    </row>
    <row r="44" spans="1:16" ht="15.75">
      <c r="A44" s="164"/>
      <c r="B44" s="101"/>
      <c r="C44" s="264" t="s">
        <v>101</v>
      </c>
      <c r="D44" s="71"/>
      <c r="E44" s="177"/>
      <c r="F44" s="177"/>
      <c r="G44" s="177"/>
      <c r="H44" s="177"/>
      <c r="I44" s="177"/>
      <c r="J44" s="177"/>
      <c r="K44" s="177"/>
      <c r="L44" s="177"/>
      <c r="M44" s="177"/>
      <c r="N44" s="177"/>
      <c r="O44" s="49"/>
      <c r="P44" s="29"/>
    </row>
    <row r="45" spans="1:17" ht="12" customHeight="1" thickBot="1">
      <c r="A45" s="174"/>
      <c r="B45" s="206"/>
      <c r="C45" s="9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1"/>
      <c r="Q45" s="29"/>
    </row>
    <row r="46" ht="15.75" thickTop="1">
      <c r="A46" s="228"/>
    </row>
    <row r="47" spans="1:3" ht="15">
      <c r="A47" s="228"/>
      <c r="C47" s="91" t="s">
        <v>44</v>
      </c>
    </row>
    <row r="48" spans="1:15" ht="15">
      <c r="A48" s="228"/>
      <c r="B48" s="149" t="s">
        <v>156</v>
      </c>
      <c r="C48" s="92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6"/>
    </row>
    <row r="49" spans="1:15" ht="23.25">
      <c r="A49" s="228"/>
      <c r="B49" s="225"/>
      <c r="C49" s="210" t="s">
        <v>408</v>
      </c>
      <c r="D49" s="278">
        <f aca="true" t="shared" si="0" ref="D49:K49">IF(D40="M",0,D40)-IF(D8="M",0,D8)-IF(D11="M",0,D11)-IF(D18="M",0,D18)-IF(D22="M",0,D22)-IF(D24="M",0,D24)-IF(D27="M",0,D27)-IF(D31="M",0,D31)-IF(D35="M",0,D35)</f>
        <v>0</v>
      </c>
      <c r="E49" s="278">
        <f t="shared" si="0"/>
        <v>0</v>
      </c>
      <c r="F49" s="278">
        <f t="shared" si="0"/>
        <v>0</v>
      </c>
      <c r="G49" s="278">
        <f t="shared" si="0"/>
        <v>0</v>
      </c>
      <c r="H49" s="278">
        <f t="shared" si="0"/>
        <v>0</v>
      </c>
      <c r="I49" s="278">
        <f t="shared" si="0"/>
        <v>0</v>
      </c>
      <c r="J49" s="278">
        <f t="shared" si="0"/>
        <v>0</v>
      </c>
      <c r="K49" s="278">
        <f t="shared" si="0"/>
        <v>0</v>
      </c>
      <c r="L49" s="278">
        <f>IF(L40="M",0,L40)-IF(L8="M",0,L8)-IF(L11="M",0,L11)-IF(L18="M",0,L18)-IF(L22="M",0,L22)-IF(L24="M",0,L24)-IF(L27="M",0,L27)-IF(L31="M",0,L31)-IF(L35="M",0,L35)</f>
        <v>0</v>
      </c>
      <c r="M49" s="278">
        <f>IF(M40="M",0,M40)-IF(M8="M",0,M8)-IF(M11="M",0,M11)-IF(M18="M",0,M18)-IF(M22="M",0,M22)-IF(M24="M",0,M24)-IF(M27="M",0,M27)-IF(M31="M",0,M31)-IF(M35="M",0,M35)</f>
        <v>0</v>
      </c>
      <c r="N49" s="67"/>
      <c r="O49" s="68"/>
    </row>
    <row r="50" spans="1:15" ht="15.75">
      <c r="A50" s="228"/>
      <c r="B50" s="225"/>
      <c r="C50" s="210" t="s">
        <v>409</v>
      </c>
      <c r="D50" s="278">
        <f aca="true" t="shared" si="1" ref="D50:K50">IF(D11="M",0,D11)-IF(D12="M",0,D12)-IF(D13="M",0,D13)-IF(D14="M",0,D14)</f>
        <v>0</v>
      </c>
      <c r="E50" s="278">
        <f t="shared" si="1"/>
        <v>0</v>
      </c>
      <c r="F50" s="278">
        <f t="shared" si="1"/>
        <v>0</v>
      </c>
      <c r="G50" s="278">
        <f t="shared" si="1"/>
        <v>0</v>
      </c>
      <c r="H50" s="278">
        <f t="shared" si="1"/>
        <v>0</v>
      </c>
      <c r="I50" s="278">
        <f t="shared" si="1"/>
        <v>0</v>
      </c>
      <c r="J50" s="278">
        <f t="shared" si="1"/>
        <v>0</v>
      </c>
      <c r="K50" s="278">
        <f t="shared" si="1"/>
        <v>0</v>
      </c>
      <c r="L50" s="278">
        <f>IF(L11="M",0,L11)-IF(L12="M",0,L12)-IF(L13="M",0,L13)-IF(L14="M",0,L14)</f>
        <v>0</v>
      </c>
      <c r="M50" s="278">
        <f>IF(M11="M",0,M11)-IF(M12="M",0,M12)-IF(M13="M",0,M13)-IF(M14="M",0,M14)</f>
        <v>0</v>
      </c>
      <c r="N50" s="67"/>
      <c r="O50" s="68"/>
    </row>
    <row r="51" spans="1:15" ht="15.75">
      <c r="A51" s="228"/>
      <c r="B51" s="225"/>
      <c r="C51" s="210" t="s">
        <v>411</v>
      </c>
      <c r="D51" s="278">
        <f aca="true" t="shared" si="2" ref="D51:K51">D35-SUM(D36:D39)</f>
        <v>0</v>
      </c>
      <c r="E51" s="278">
        <f t="shared" si="2"/>
        <v>0</v>
      </c>
      <c r="F51" s="278">
        <f t="shared" si="2"/>
        <v>0</v>
      </c>
      <c r="G51" s="278">
        <f t="shared" si="2"/>
        <v>0</v>
      </c>
      <c r="H51" s="278">
        <f t="shared" si="2"/>
        <v>0</v>
      </c>
      <c r="I51" s="278">
        <f t="shared" si="2"/>
        <v>0</v>
      </c>
      <c r="J51" s="278">
        <f t="shared" si="2"/>
        <v>0</v>
      </c>
      <c r="K51" s="278">
        <f t="shared" si="2"/>
        <v>0</v>
      </c>
      <c r="L51" s="278">
        <f>L35-SUM(L36:L39)</f>
        <v>0</v>
      </c>
      <c r="M51" s="278">
        <f>M35-SUM(M36:M39)</f>
        <v>0</v>
      </c>
      <c r="N51" s="67"/>
      <c r="O51" s="68"/>
    </row>
    <row r="52" spans="1:15" ht="15.75">
      <c r="A52" s="228"/>
      <c r="B52" s="211" t="s">
        <v>407</v>
      </c>
      <c r="C52" s="210"/>
      <c r="D52" s="276"/>
      <c r="E52" s="276"/>
      <c r="F52" s="276"/>
      <c r="G52" s="276"/>
      <c r="H52" s="276"/>
      <c r="I52" s="276"/>
      <c r="J52" s="276"/>
      <c r="K52" s="276"/>
      <c r="L52" s="276"/>
      <c r="M52" s="276"/>
      <c r="N52" s="67"/>
      <c r="O52" s="68"/>
    </row>
    <row r="53" spans="1:15" ht="15.75">
      <c r="A53" s="228"/>
      <c r="B53" s="226"/>
      <c r="C53" s="214" t="s">
        <v>410</v>
      </c>
      <c r="D53" s="277">
        <f>IF('Table 1'!E12="M",0,'Table 1'!E12)-IF('Table 2B'!D40="M",0,'Table 2B'!D40)</f>
        <v>0</v>
      </c>
      <c r="E53" s="277">
        <f>IF('Table 1'!F12="M",0,'Table 1'!F12)-IF('Table 2B'!E40="M",0,'Table 2B'!E40)</f>
        <v>0</v>
      </c>
      <c r="F53" s="277">
        <f>IF('Table 1'!G12="M",0,'Table 1'!G12)-IF('Table 2B'!F40="M",0,'Table 2B'!F40)</f>
        <v>0</v>
      </c>
      <c r="G53" s="277">
        <f>IF('Table 1'!H12="M",0,'Table 1'!H12)-IF('Table 2B'!G40="M",0,'Table 2B'!G40)</f>
        <v>0</v>
      </c>
      <c r="H53" s="277">
        <f>IF('Table 1'!I12="M",0,'Table 1'!I12)-IF('Table 2B'!H40="M",0,'Table 2B'!H40)</f>
        <v>0</v>
      </c>
      <c r="I53" s="277">
        <f>IF('Table 1'!J12="M",0,'Table 1'!J12)-IF('Table 2B'!I40="M",0,'Table 2B'!I40)</f>
        <v>0</v>
      </c>
      <c r="J53" s="277">
        <f>IF('Table 1'!K12="M",0,'Table 1'!K12)-IF('Table 2B'!J40="M",0,'Table 2B'!J40)</f>
        <v>0</v>
      </c>
      <c r="K53" s="277">
        <f>IF('Table 1'!L12="M",0,'Table 1'!L12)-IF('Table 2B'!K40="M",0,'Table 2B'!K40)</f>
        <v>0</v>
      </c>
      <c r="L53" s="277">
        <f>IF('Table 1'!M12="M",0,'Table 1'!M12)-IF('Table 2B'!L40="M",0,'Table 2B'!L40)</f>
        <v>0</v>
      </c>
      <c r="M53" s="277">
        <f>IF('Table 1'!N12="M",0,'Table 1'!N12)-IF('Table 2B'!M40="M",0,'Table 2B'!M40)</f>
        <v>0</v>
      </c>
      <c r="N53" s="69"/>
      <c r="O53" s="70"/>
    </row>
    <row r="54" spans="1:13" ht="15">
      <c r="A54" s="228"/>
      <c r="D54" s="283"/>
      <c r="E54" s="283"/>
      <c r="F54" s="283"/>
      <c r="G54" s="283"/>
      <c r="H54" s="283"/>
      <c r="I54" s="283"/>
      <c r="J54" s="283"/>
      <c r="K54" s="283"/>
      <c r="L54" s="283"/>
      <c r="M54" s="283"/>
    </row>
    <row r="55" ht="15">
      <c r="A55" s="228"/>
    </row>
    <row r="56" ht="15">
      <c r="A56" s="228"/>
    </row>
    <row r="57" ht="15">
      <c r="A57" s="228"/>
    </row>
    <row r="58" ht="15">
      <c r="A58" s="228"/>
    </row>
    <row r="59" ht="15">
      <c r="A59" s="228"/>
    </row>
    <row r="60" ht="15">
      <c r="A60" s="228"/>
    </row>
  </sheetData>
  <sheetProtection insertRows="0"/>
  <mergeCells count="1">
    <mergeCell ref="D4:M4"/>
  </mergeCell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4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9" transitionEvaluation="1">
    <pageSetUpPr fitToPage="1"/>
  </sheetPr>
  <dimension ref="A1:T65"/>
  <sheetViews>
    <sheetView showGridLines="0" defaultGridColor="0" zoomScale="75" zoomScaleNormal="75" colorId="22" workbookViewId="0" topLeftCell="B1">
      <selection activeCell="H36" sqref="H36"/>
    </sheetView>
  </sheetViews>
  <sheetFormatPr defaultColWidth="9.77734375" defaultRowHeight="15"/>
  <cols>
    <col min="1" max="1" width="14.21484375" style="42" hidden="1" customWidth="1"/>
    <col min="2" max="2" width="3.77734375" style="28" customWidth="1"/>
    <col min="3" max="3" width="66.21484375" style="91" customWidth="1"/>
    <col min="4" max="4" width="10.99609375" style="28" customWidth="1"/>
    <col min="5" max="6" width="10.77734375" style="28" customWidth="1"/>
    <col min="7" max="13" width="10.6640625" style="28" customWidth="1"/>
    <col min="14" max="14" width="72.77734375" style="28" customWidth="1"/>
    <col min="15" max="15" width="5.3359375" style="28" customWidth="1"/>
    <col min="16" max="16" width="0.9921875" style="28" customWidth="1"/>
    <col min="17" max="17" width="0.55078125" style="28" customWidth="1"/>
    <col min="18" max="18" width="9.77734375" style="28" customWidth="1"/>
    <col min="19" max="19" width="40.77734375" style="28" customWidth="1"/>
    <col min="20" max="16384" width="9.77734375" style="28" customWidth="1"/>
  </cols>
  <sheetData>
    <row r="1" spans="1:17" ht="18">
      <c r="A1" s="58"/>
      <c r="B1" s="178"/>
      <c r="C1" s="82" t="s">
        <v>83</v>
      </c>
      <c r="D1" s="27"/>
      <c r="Q1" s="29"/>
    </row>
    <row r="2" spans="1:16" ht="11.25" customHeight="1" thickBot="1">
      <c r="A2" s="58"/>
      <c r="B2" s="178"/>
      <c r="C2" s="83"/>
      <c r="D2" s="30"/>
      <c r="P2" s="29"/>
    </row>
    <row r="3" spans="1:16" ht="16.5" thickTop="1">
      <c r="A3" s="179"/>
      <c r="B3" s="180"/>
      <c r="C3" s="84"/>
      <c r="D3" s="31"/>
      <c r="E3" s="32"/>
      <c r="F3" s="32"/>
      <c r="G3" s="32"/>
      <c r="H3" s="32"/>
      <c r="I3" s="32"/>
      <c r="J3" s="32"/>
      <c r="K3" s="32"/>
      <c r="L3" s="32"/>
      <c r="M3" s="32"/>
      <c r="N3" s="32"/>
      <c r="O3" s="33"/>
      <c r="P3" s="29"/>
    </row>
    <row r="4" spans="1:20" ht="15.75">
      <c r="A4" s="181"/>
      <c r="B4" s="101"/>
      <c r="C4" s="269" t="s">
        <v>546</v>
      </c>
      <c r="D4" s="399" t="s">
        <v>2</v>
      </c>
      <c r="E4" s="400"/>
      <c r="F4" s="400"/>
      <c r="G4" s="400"/>
      <c r="H4" s="400"/>
      <c r="I4" s="400"/>
      <c r="J4" s="400"/>
      <c r="K4" s="400"/>
      <c r="L4" s="400"/>
      <c r="M4" s="401"/>
      <c r="N4" s="35"/>
      <c r="O4" s="36"/>
      <c r="T4" s="29"/>
    </row>
    <row r="5" spans="1:20" ht="15.75">
      <c r="A5" s="181" t="s">
        <v>157</v>
      </c>
      <c r="B5" s="101"/>
      <c r="C5" s="76" t="s">
        <v>547</v>
      </c>
      <c r="D5" s="37">
        <v>1995</v>
      </c>
      <c r="E5" s="37">
        <v>1996</v>
      </c>
      <c r="F5" s="37">
        <v>1997</v>
      </c>
      <c r="G5" s="37">
        <v>1998</v>
      </c>
      <c r="H5" s="37">
        <v>1999</v>
      </c>
      <c r="I5" s="37">
        <v>2000</v>
      </c>
      <c r="J5" s="37">
        <v>2001</v>
      </c>
      <c r="K5" s="37">
        <v>2002</v>
      </c>
      <c r="L5" s="37">
        <v>2003</v>
      </c>
      <c r="M5" s="37">
        <v>2004</v>
      </c>
      <c r="N5" s="182"/>
      <c r="O5" s="36"/>
      <c r="T5" s="29"/>
    </row>
    <row r="6" spans="1:20" ht="15.75">
      <c r="A6" s="181"/>
      <c r="B6" s="101"/>
      <c r="C6" s="269" t="s">
        <v>548</v>
      </c>
      <c r="D6" s="266" t="s">
        <v>5</v>
      </c>
      <c r="E6" s="268" t="s">
        <v>524</v>
      </c>
      <c r="F6" s="268" t="s">
        <v>524</v>
      </c>
      <c r="G6" s="268" t="s">
        <v>524</v>
      </c>
      <c r="H6" s="268" t="s">
        <v>524</v>
      </c>
      <c r="I6" s="268" t="s">
        <v>524</v>
      </c>
      <c r="J6" s="268" t="s">
        <v>524</v>
      </c>
      <c r="K6" s="268" t="s">
        <v>524</v>
      </c>
      <c r="L6" s="268" t="s">
        <v>524</v>
      </c>
      <c r="M6" s="268" t="s">
        <v>524</v>
      </c>
      <c r="N6" s="41"/>
      <c r="O6" s="36"/>
      <c r="T6" s="29"/>
    </row>
    <row r="7" spans="1:20" ht="10.5" customHeight="1" thickBot="1">
      <c r="A7" s="181"/>
      <c r="B7" s="101"/>
      <c r="C7" s="261"/>
      <c r="D7" s="40"/>
      <c r="E7" s="40"/>
      <c r="F7" s="40"/>
      <c r="G7" s="40"/>
      <c r="H7" s="40"/>
      <c r="I7" s="40"/>
      <c r="J7" s="40"/>
      <c r="K7" s="39"/>
      <c r="L7" s="39"/>
      <c r="M7" s="39"/>
      <c r="N7" s="43"/>
      <c r="O7" s="36"/>
      <c r="T7" s="29"/>
    </row>
    <row r="8" spans="1:20" ht="17.25" thickBot="1" thickTop="1">
      <c r="A8" s="181" t="s">
        <v>222</v>
      </c>
      <c r="B8" s="101"/>
      <c r="C8" s="220" t="s">
        <v>71</v>
      </c>
      <c r="D8" s="233"/>
      <c r="E8" s="288">
        <v>22988</v>
      </c>
      <c r="F8" s="288">
        <v>4814</v>
      </c>
      <c r="G8" s="288">
        <v>-8769</v>
      </c>
      <c r="H8" s="288">
        <v>22993</v>
      </c>
      <c r="I8" s="288">
        <v>4970</v>
      </c>
      <c r="J8" s="288">
        <v>1291</v>
      </c>
      <c r="K8" s="296">
        <v>-104968</v>
      </c>
      <c r="L8" s="288">
        <v>-31671</v>
      </c>
      <c r="M8" s="288">
        <v>-16464</v>
      </c>
      <c r="N8" s="265"/>
      <c r="O8" s="44"/>
      <c r="T8" s="29"/>
    </row>
    <row r="9" spans="1:20" ht="16.5" thickTop="1">
      <c r="A9" s="181"/>
      <c r="B9" s="101"/>
      <c r="C9" s="227" t="s">
        <v>75</v>
      </c>
      <c r="D9" s="46"/>
      <c r="E9" s="47"/>
      <c r="F9" s="47"/>
      <c r="G9" s="48"/>
      <c r="H9" s="48"/>
      <c r="I9" s="48"/>
      <c r="J9" s="48"/>
      <c r="K9" s="48"/>
      <c r="L9" s="48"/>
      <c r="M9" s="48"/>
      <c r="N9" s="383"/>
      <c r="O9" s="49"/>
      <c r="T9" s="29"/>
    </row>
    <row r="10" spans="1:20" ht="6" customHeight="1">
      <c r="A10" s="181"/>
      <c r="B10" s="101"/>
      <c r="C10" s="227"/>
      <c r="D10" s="50"/>
      <c r="E10" s="51"/>
      <c r="F10" s="51"/>
      <c r="G10" s="52"/>
      <c r="H10" s="52"/>
      <c r="I10" s="52"/>
      <c r="J10" s="52"/>
      <c r="K10" s="52"/>
      <c r="L10" s="52"/>
      <c r="M10" s="52"/>
      <c r="N10" s="243"/>
      <c r="O10" s="49"/>
      <c r="T10" s="29"/>
    </row>
    <row r="11" spans="1:20" ht="15.75">
      <c r="A11" s="181" t="s">
        <v>223</v>
      </c>
      <c r="B11" s="221"/>
      <c r="C11" s="222" t="s">
        <v>76</v>
      </c>
      <c r="D11" s="234"/>
      <c r="E11" s="289">
        <f aca="true" t="shared" si="0" ref="E11:J11">+E12+E13+E14</f>
        <v>-5007</v>
      </c>
      <c r="F11" s="289">
        <f t="shared" si="0"/>
        <v>-19093</v>
      </c>
      <c r="G11" s="289">
        <f t="shared" si="0"/>
        <v>-12657</v>
      </c>
      <c r="H11" s="289">
        <f t="shared" si="0"/>
        <v>-14538</v>
      </c>
      <c r="I11" s="289">
        <f t="shared" si="0"/>
        <v>-19235</v>
      </c>
      <c r="J11" s="289">
        <f t="shared" si="0"/>
        <v>-913</v>
      </c>
      <c r="K11" s="298">
        <f>+SUM(K12:K14)</f>
        <v>-12803</v>
      </c>
      <c r="L11" s="298">
        <f>+SUM(L12:L14)</f>
        <v>-8658</v>
      </c>
      <c r="M11" s="289">
        <f>+SUM(M12:M14)</f>
        <v>-7754</v>
      </c>
      <c r="N11" s="244"/>
      <c r="O11" s="49"/>
      <c r="T11" s="29"/>
    </row>
    <row r="12" spans="1:20" ht="15.75">
      <c r="A12" s="181" t="s">
        <v>224</v>
      </c>
      <c r="B12" s="101"/>
      <c r="C12" s="222" t="s">
        <v>77</v>
      </c>
      <c r="D12" s="235"/>
      <c r="E12" s="290">
        <v>33231</v>
      </c>
      <c r="F12" s="290">
        <v>35835</v>
      </c>
      <c r="G12" s="290">
        <v>-12362</v>
      </c>
      <c r="H12" s="290">
        <v>-6263</v>
      </c>
      <c r="I12" s="290">
        <v>-5015</v>
      </c>
      <c r="J12" s="290">
        <v>-3188</v>
      </c>
      <c r="K12" s="298">
        <v>-8254</v>
      </c>
      <c r="L12" s="289">
        <v>-7970</v>
      </c>
      <c r="M12" s="289">
        <v>-5101</v>
      </c>
      <c r="N12" s="244"/>
      <c r="O12" s="49"/>
      <c r="T12" s="29"/>
    </row>
    <row r="13" spans="1:20" ht="15.75">
      <c r="A13" s="181" t="s">
        <v>225</v>
      </c>
      <c r="B13" s="101"/>
      <c r="C13" s="222" t="s">
        <v>78</v>
      </c>
      <c r="D13" s="236"/>
      <c r="E13" s="291">
        <v>-20844</v>
      </c>
      <c r="F13" s="291">
        <v>-71207</v>
      </c>
      <c r="G13" s="291">
        <v>2364</v>
      </c>
      <c r="H13" s="291">
        <v>-11680</v>
      </c>
      <c r="I13" s="291">
        <v>-20781</v>
      </c>
      <c r="J13" s="291">
        <v>738</v>
      </c>
      <c r="K13" s="299">
        <v>-5817</v>
      </c>
      <c r="L13" s="289">
        <v>1463</v>
      </c>
      <c r="M13" s="300">
        <v>-3914</v>
      </c>
      <c r="N13" s="244"/>
      <c r="O13" s="49"/>
      <c r="T13" s="29"/>
    </row>
    <row r="14" spans="1:20" ht="15.75">
      <c r="A14" s="181" t="s">
        <v>226</v>
      </c>
      <c r="B14" s="101"/>
      <c r="C14" s="222" t="s">
        <v>42</v>
      </c>
      <c r="D14" s="237"/>
      <c r="E14" s="300">
        <v>-17394</v>
      </c>
      <c r="F14" s="300">
        <v>16279</v>
      </c>
      <c r="G14" s="300">
        <v>-2659</v>
      </c>
      <c r="H14" s="300">
        <v>3405</v>
      </c>
      <c r="I14" s="300">
        <v>6561</v>
      </c>
      <c r="J14" s="300">
        <v>1537</v>
      </c>
      <c r="K14" s="299">
        <v>1268</v>
      </c>
      <c r="L14" s="289">
        <v>-2151</v>
      </c>
      <c r="M14" s="300">
        <v>1261</v>
      </c>
      <c r="N14" s="244"/>
      <c r="O14" s="49"/>
      <c r="T14" s="29"/>
    </row>
    <row r="15" spans="1:20" ht="15.75">
      <c r="A15" s="181" t="s">
        <v>237</v>
      </c>
      <c r="B15" s="101"/>
      <c r="C15" s="63" t="s">
        <v>150</v>
      </c>
      <c r="D15" s="238"/>
      <c r="E15" s="292">
        <v>-17929</v>
      </c>
      <c r="F15" s="292">
        <v>15950</v>
      </c>
      <c r="G15" s="238"/>
      <c r="H15" s="238"/>
      <c r="I15" s="238"/>
      <c r="J15" s="238"/>
      <c r="K15" s="301"/>
      <c r="L15" s="238"/>
      <c r="M15" s="238"/>
      <c r="N15" s="294" t="s">
        <v>518</v>
      </c>
      <c r="O15" s="49"/>
      <c r="T15" s="29"/>
    </row>
    <row r="16" spans="1:20" ht="15.75">
      <c r="A16" s="181" t="s">
        <v>238</v>
      </c>
      <c r="B16" s="101"/>
      <c r="C16" s="63" t="s">
        <v>151</v>
      </c>
      <c r="D16" s="238"/>
      <c r="E16" s="238"/>
      <c r="F16" s="238"/>
      <c r="G16" s="238"/>
      <c r="H16" s="238"/>
      <c r="I16" s="238"/>
      <c r="J16" s="238"/>
      <c r="K16" s="238"/>
      <c r="L16" s="238"/>
      <c r="M16" s="238"/>
      <c r="N16" s="245"/>
      <c r="O16" s="49"/>
      <c r="T16" s="29"/>
    </row>
    <row r="17" spans="1:20" ht="15.75">
      <c r="A17" s="181"/>
      <c r="B17" s="101"/>
      <c r="C17" s="63"/>
      <c r="D17" s="54"/>
      <c r="E17" s="55"/>
      <c r="F17" s="55"/>
      <c r="G17" s="55"/>
      <c r="H17" s="55"/>
      <c r="I17" s="55"/>
      <c r="J17" s="55"/>
      <c r="K17" s="55"/>
      <c r="L17" s="55"/>
      <c r="M17" s="380"/>
      <c r="N17" s="244"/>
      <c r="O17" s="49"/>
      <c r="T17" s="29"/>
    </row>
    <row r="18" spans="1:20" ht="15.75">
      <c r="A18" s="181" t="s">
        <v>227</v>
      </c>
      <c r="B18" s="101"/>
      <c r="C18" s="53" t="s">
        <v>478</v>
      </c>
      <c r="D18" s="235" t="s">
        <v>499</v>
      </c>
      <c r="E18" s="235" t="s">
        <v>499</v>
      </c>
      <c r="F18" s="235" t="s">
        <v>499</v>
      </c>
      <c r="G18" s="235" t="s">
        <v>499</v>
      </c>
      <c r="H18" s="235" t="s">
        <v>499</v>
      </c>
      <c r="I18" s="235" t="s">
        <v>499</v>
      </c>
      <c r="J18" s="235" t="s">
        <v>499</v>
      </c>
      <c r="K18" s="235" t="s">
        <v>499</v>
      </c>
      <c r="L18" s="298" t="s">
        <v>499</v>
      </c>
      <c r="M18" s="289" t="s">
        <v>499</v>
      </c>
      <c r="N18" s="244"/>
      <c r="O18" s="49"/>
      <c r="T18" s="29"/>
    </row>
    <row r="19" spans="1:20" ht="15.75">
      <c r="A19" s="181" t="s">
        <v>239</v>
      </c>
      <c r="B19" s="221"/>
      <c r="C19" s="63" t="s">
        <v>150</v>
      </c>
      <c r="D19" s="238"/>
      <c r="E19" s="238"/>
      <c r="F19" s="238"/>
      <c r="G19" s="238"/>
      <c r="H19" s="238"/>
      <c r="I19" s="238"/>
      <c r="J19" s="238"/>
      <c r="K19" s="238"/>
      <c r="L19" s="238"/>
      <c r="M19" s="238"/>
      <c r="N19" s="245"/>
      <c r="O19" s="49"/>
      <c r="T19" s="29"/>
    </row>
    <row r="20" spans="1:20" ht="15.75">
      <c r="A20" s="181" t="s">
        <v>470</v>
      </c>
      <c r="B20" s="221"/>
      <c r="C20" s="63" t="s">
        <v>151</v>
      </c>
      <c r="D20" s="240"/>
      <c r="E20" s="240"/>
      <c r="F20" s="240"/>
      <c r="G20" s="240"/>
      <c r="H20" s="240"/>
      <c r="I20" s="240"/>
      <c r="J20" s="240"/>
      <c r="K20" s="240"/>
      <c r="L20" s="240"/>
      <c r="M20" s="238"/>
      <c r="N20" s="245"/>
      <c r="O20" s="49"/>
      <c r="T20" s="29"/>
    </row>
    <row r="21" spans="1:20" ht="15.75">
      <c r="A21" s="181"/>
      <c r="B21" s="221"/>
      <c r="C21" s="63"/>
      <c r="D21" s="54"/>
      <c r="E21" s="55"/>
      <c r="F21" s="55"/>
      <c r="G21" s="55"/>
      <c r="H21" s="55"/>
      <c r="I21" s="55"/>
      <c r="J21" s="55"/>
      <c r="K21" s="55"/>
      <c r="L21" s="55"/>
      <c r="M21" s="380"/>
      <c r="N21" s="244"/>
      <c r="O21" s="49"/>
      <c r="T21" s="29"/>
    </row>
    <row r="22" spans="1:20" ht="15.75">
      <c r="A22" s="181" t="s">
        <v>228</v>
      </c>
      <c r="B22" s="221"/>
      <c r="C22" s="53" t="s">
        <v>73</v>
      </c>
      <c r="D22" s="235"/>
      <c r="E22" s="235">
        <v>0</v>
      </c>
      <c r="F22" s="235">
        <v>0</v>
      </c>
      <c r="G22" s="235">
        <v>0</v>
      </c>
      <c r="H22" s="235">
        <v>0</v>
      </c>
      <c r="I22" s="235">
        <v>0</v>
      </c>
      <c r="J22" s="235">
        <v>262</v>
      </c>
      <c r="K22" s="298">
        <v>202</v>
      </c>
      <c r="L22" s="289">
        <v>-461</v>
      </c>
      <c r="M22" s="289">
        <v>463</v>
      </c>
      <c r="N22" s="244"/>
      <c r="O22" s="49"/>
      <c r="T22" s="29"/>
    </row>
    <row r="23" spans="1:20" ht="15.75">
      <c r="A23" s="181"/>
      <c r="B23" s="221"/>
      <c r="C23" s="63"/>
      <c r="D23" s="54"/>
      <c r="E23" s="55"/>
      <c r="F23" s="55"/>
      <c r="G23" s="55"/>
      <c r="H23" s="55"/>
      <c r="I23" s="55"/>
      <c r="J23" s="55"/>
      <c r="K23" s="55"/>
      <c r="L23" s="55"/>
      <c r="M23" s="380"/>
      <c r="N23" s="244"/>
      <c r="O23" s="49"/>
      <c r="T23" s="29"/>
    </row>
    <row r="24" spans="1:20" ht="15.75">
      <c r="A24" s="181" t="s">
        <v>229</v>
      </c>
      <c r="B24" s="221"/>
      <c r="C24" s="53" t="s">
        <v>96</v>
      </c>
      <c r="D24" s="235"/>
      <c r="E24" s="300">
        <v>0</v>
      </c>
      <c r="F24" s="300">
        <v>0</v>
      </c>
      <c r="G24" s="300">
        <v>0</v>
      </c>
      <c r="H24" s="300">
        <v>0</v>
      </c>
      <c r="I24" s="300">
        <v>0</v>
      </c>
      <c r="J24" s="300">
        <v>0</v>
      </c>
      <c r="K24" s="298">
        <f>+K25+K26</f>
        <v>-420</v>
      </c>
      <c r="L24" s="289">
        <f>+L25+L26</f>
        <v>1858</v>
      </c>
      <c r="M24" s="289">
        <f>+M25+M26</f>
        <v>2651</v>
      </c>
      <c r="N24" s="244"/>
      <c r="O24" s="49"/>
      <c r="T24" s="29"/>
    </row>
    <row r="25" spans="1:20" ht="15.75">
      <c r="A25" s="181" t="s">
        <v>240</v>
      </c>
      <c r="B25" s="221"/>
      <c r="C25" s="63" t="s">
        <v>150</v>
      </c>
      <c r="D25" s="238"/>
      <c r="E25" s="238"/>
      <c r="F25" s="238"/>
      <c r="G25" s="292"/>
      <c r="H25" s="238"/>
      <c r="I25" s="238"/>
      <c r="J25" s="238"/>
      <c r="K25" s="301">
        <v>-420</v>
      </c>
      <c r="L25" s="292">
        <v>1858</v>
      </c>
      <c r="M25" s="292">
        <v>2651</v>
      </c>
      <c r="N25" s="245"/>
      <c r="O25" s="49"/>
      <c r="T25" s="29"/>
    </row>
    <row r="26" spans="1:20" ht="15.75">
      <c r="A26" s="181" t="s">
        <v>471</v>
      </c>
      <c r="B26" s="221"/>
      <c r="C26" s="63" t="s">
        <v>151</v>
      </c>
      <c r="D26" s="240"/>
      <c r="E26" s="240"/>
      <c r="F26" s="240"/>
      <c r="G26" s="240"/>
      <c r="H26" s="240"/>
      <c r="I26" s="240"/>
      <c r="J26" s="240"/>
      <c r="K26" s="301"/>
      <c r="L26" s="292"/>
      <c r="M26" s="292"/>
      <c r="N26" s="245"/>
      <c r="O26" s="49"/>
      <c r="T26" s="29"/>
    </row>
    <row r="27" spans="1:20" ht="15.75">
      <c r="A27" s="181" t="s">
        <v>230</v>
      </c>
      <c r="B27" s="101"/>
      <c r="C27" s="53" t="s">
        <v>67</v>
      </c>
      <c r="D27" s="235"/>
      <c r="E27" s="300">
        <v>-33350</v>
      </c>
      <c r="F27" s="300">
        <v>-20578</v>
      </c>
      <c r="G27" s="300">
        <v>-26091</v>
      </c>
      <c r="H27" s="300">
        <v>-10732</v>
      </c>
      <c r="I27" s="300">
        <v>-26759</v>
      </c>
      <c r="J27" s="300">
        <v>-25546</v>
      </c>
      <c r="K27" s="298">
        <v>-45764</v>
      </c>
      <c r="L27" s="289">
        <v>2810</v>
      </c>
      <c r="M27" s="289">
        <v>-28046</v>
      </c>
      <c r="N27" s="244"/>
      <c r="O27" s="49"/>
      <c r="T27" s="29"/>
    </row>
    <row r="28" spans="1:20" ht="15.75">
      <c r="A28" s="181" t="s">
        <v>241</v>
      </c>
      <c r="B28" s="101"/>
      <c r="C28" s="63" t="s">
        <v>150</v>
      </c>
      <c r="D28" s="238"/>
      <c r="E28" s="292">
        <v>0</v>
      </c>
      <c r="F28" s="292">
        <v>0</v>
      </c>
      <c r="G28" s="292">
        <v>0</v>
      </c>
      <c r="H28" s="292">
        <v>0</v>
      </c>
      <c r="I28" s="292">
        <v>0</v>
      </c>
      <c r="J28" s="292">
        <v>-54</v>
      </c>
      <c r="K28" s="301">
        <v>488</v>
      </c>
      <c r="L28" s="292">
        <v>-4440</v>
      </c>
      <c r="M28" s="292">
        <v>-4468</v>
      </c>
      <c r="N28" s="295" t="s">
        <v>494</v>
      </c>
      <c r="O28" s="49"/>
      <c r="T28" s="29"/>
    </row>
    <row r="29" spans="1:20" ht="15.75">
      <c r="A29" s="181" t="s">
        <v>472</v>
      </c>
      <c r="B29" s="101"/>
      <c r="C29" s="63" t="s">
        <v>151</v>
      </c>
      <c r="D29" s="238"/>
      <c r="E29" s="292">
        <v>-1720</v>
      </c>
      <c r="F29" s="292">
        <v>-237</v>
      </c>
      <c r="G29" s="292">
        <v>1043</v>
      </c>
      <c r="H29" s="292">
        <v>2832</v>
      </c>
      <c r="I29" s="292">
        <v>-10219</v>
      </c>
      <c r="J29" s="292">
        <v>-38961</v>
      </c>
      <c r="K29" s="301">
        <v>-31927</v>
      </c>
      <c r="L29" s="292">
        <v>1175</v>
      </c>
      <c r="M29" s="292">
        <v>-25503</v>
      </c>
      <c r="N29" s="295" t="s">
        <v>495</v>
      </c>
      <c r="O29" s="49"/>
      <c r="T29" s="29"/>
    </row>
    <row r="30" spans="1:20" ht="15.75">
      <c r="A30" s="181"/>
      <c r="B30" s="221"/>
      <c r="C30" s="53"/>
      <c r="D30" s="54"/>
      <c r="E30" s="55"/>
      <c r="F30" s="55"/>
      <c r="G30" s="55"/>
      <c r="H30" s="55"/>
      <c r="I30" s="55"/>
      <c r="J30" s="55"/>
      <c r="K30" s="55"/>
      <c r="L30" s="55"/>
      <c r="M30" s="380"/>
      <c r="N30" s="244"/>
      <c r="O30" s="49"/>
      <c r="T30" s="29"/>
    </row>
    <row r="31" spans="1:20" ht="15.75">
      <c r="A31" s="181" t="s">
        <v>231</v>
      </c>
      <c r="B31" s="101"/>
      <c r="C31" s="53" t="s">
        <v>80</v>
      </c>
      <c r="D31" s="235" t="s">
        <v>499</v>
      </c>
      <c r="E31" s="235" t="s">
        <v>499</v>
      </c>
      <c r="F31" s="235" t="s">
        <v>499</v>
      </c>
      <c r="G31" s="235" t="s">
        <v>499</v>
      </c>
      <c r="H31" s="235" t="s">
        <v>499</v>
      </c>
      <c r="I31" s="235" t="s">
        <v>499</v>
      </c>
      <c r="J31" s="235" t="s">
        <v>499</v>
      </c>
      <c r="K31" s="298" t="s">
        <v>499</v>
      </c>
      <c r="L31" s="289" t="s">
        <v>499</v>
      </c>
      <c r="M31" s="234" t="s">
        <v>499</v>
      </c>
      <c r="N31" s="244"/>
      <c r="O31" s="49"/>
      <c r="T31" s="29"/>
    </row>
    <row r="32" spans="1:20" ht="15.75">
      <c r="A32" s="181" t="s">
        <v>242</v>
      </c>
      <c r="B32" s="221"/>
      <c r="C32" s="63" t="s">
        <v>150</v>
      </c>
      <c r="D32" s="238"/>
      <c r="E32" s="238"/>
      <c r="F32" s="238"/>
      <c r="G32" s="238"/>
      <c r="H32" s="238"/>
      <c r="I32" s="238"/>
      <c r="J32" s="238"/>
      <c r="K32" s="238"/>
      <c r="L32" s="238"/>
      <c r="M32" s="238"/>
      <c r="N32" s="245"/>
      <c r="O32" s="49"/>
      <c r="T32" s="29"/>
    </row>
    <row r="33" spans="1:20" ht="15.75">
      <c r="A33" s="181" t="s">
        <v>473</v>
      </c>
      <c r="B33" s="221"/>
      <c r="C33" s="63" t="s">
        <v>151</v>
      </c>
      <c r="D33" s="238"/>
      <c r="E33" s="238"/>
      <c r="F33" s="238"/>
      <c r="G33" s="238"/>
      <c r="H33" s="238"/>
      <c r="I33" s="238"/>
      <c r="J33" s="238"/>
      <c r="K33" s="238"/>
      <c r="L33" s="238"/>
      <c r="M33" s="238"/>
      <c r="N33" s="245"/>
      <c r="O33" s="49"/>
      <c r="T33" s="29"/>
    </row>
    <row r="34" spans="1:20" ht="15.75">
      <c r="A34" s="181"/>
      <c r="B34" s="223"/>
      <c r="C34" s="53"/>
      <c r="D34" s="54"/>
      <c r="E34" s="55"/>
      <c r="F34" s="55"/>
      <c r="G34" s="55"/>
      <c r="H34" s="55"/>
      <c r="I34" s="55"/>
      <c r="J34" s="55"/>
      <c r="K34" s="55"/>
      <c r="L34" s="55"/>
      <c r="M34" s="380"/>
      <c r="N34" s="244"/>
      <c r="O34" s="49"/>
      <c r="T34" s="29"/>
    </row>
    <row r="35" spans="1:20" ht="15.75">
      <c r="A35" s="181" t="s">
        <v>232</v>
      </c>
      <c r="B35" s="101"/>
      <c r="C35" s="53" t="s">
        <v>69</v>
      </c>
      <c r="D35" s="235"/>
      <c r="E35" s="289">
        <f aca="true" t="shared" si="1" ref="E35:J35">SUM(E36:E38)</f>
        <v>12705</v>
      </c>
      <c r="F35" s="289">
        <f t="shared" si="1"/>
        <v>6153</v>
      </c>
      <c r="G35" s="289">
        <f t="shared" si="1"/>
        <v>4501</v>
      </c>
      <c r="H35" s="289">
        <f t="shared" si="1"/>
        <v>4120</v>
      </c>
      <c r="I35" s="289">
        <f t="shared" si="1"/>
        <v>5852</v>
      </c>
      <c r="J35" s="289">
        <f t="shared" si="1"/>
        <v>42618</v>
      </c>
      <c r="K35" s="298">
        <f>+SUM(K36:K38)</f>
        <v>15944</v>
      </c>
      <c r="L35" s="289">
        <f>+SUM(L36:L38)</f>
        <v>11798</v>
      </c>
      <c r="M35" s="289">
        <f>+SUM(M36:M38)</f>
        <v>4201</v>
      </c>
      <c r="N35" s="244"/>
      <c r="O35" s="49"/>
      <c r="T35" s="29"/>
    </row>
    <row r="36" spans="1:20" ht="15.75">
      <c r="A36" s="181" t="s">
        <v>234</v>
      </c>
      <c r="B36" s="101"/>
      <c r="C36" s="63" t="s">
        <v>150</v>
      </c>
      <c r="D36" s="238"/>
      <c r="E36" s="292"/>
      <c r="F36" s="292"/>
      <c r="G36" s="292"/>
      <c r="H36" s="292"/>
      <c r="I36" s="292"/>
      <c r="J36" s="292">
        <v>4028</v>
      </c>
      <c r="K36" s="301">
        <v>9289</v>
      </c>
      <c r="L36" s="292"/>
      <c r="M36" s="292"/>
      <c r="N36" s="294" t="s">
        <v>512</v>
      </c>
      <c r="O36" s="49"/>
      <c r="T36" s="29"/>
    </row>
    <row r="37" spans="1:20" ht="15.75">
      <c r="A37" s="181" t="s">
        <v>235</v>
      </c>
      <c r="B37" s="101"/>
      <c r="C37" s="63" t="s">
        <v>151</v>
      </c>
      <c r="D37" s="238"/>
      <c r="E37" s="238"/>
      <c r="F37" s="238"/>
      <c r="G37" s="238"/>
      <c r="H37" s="238"/>
      <c r="I37" s="301"/>
      <c r="J37" s="301">
        <v>30266</v>
      </c>
      <c r="K37" s="301"/>
      <c r="L37" s="292">
        <v>7870</v>
      </c>
      <c r="M37" s="238"/>
      <c r="N37" s="294" t="s">
        <v>519</v>
      </c>
      <c r="O37" s="49"/>
      <c r="T37" s="29"/>
    </row>
    <row r="38" spans="1:20" ht="15.75">
      <c r="A38" s="181" t="s">
        <v>236</v>
      </c>
      <c r="B38" s="101"/>
      <c r="C38" s="63" t="s">
        <v>152</v>
      </c>
      <c r="D38" s="238"/>
      <c r="E38" s="292">
        <v>12705</v>
      </c>
      <c r="F38" s="292">
        <v>6153</v>
      </c>
      <c r="G38" s="292">
        <v>4501</v>
      </c>
      <c r="H38" s="292">
        <v>4120</v>
      </c>
      <c r="I38" s="292">
        <v>5852</v>
      </c>
      <c r="J38" s="292">
        <v>8324</v>
      </c>
      <c r="K38" s="301">
        <v>6655</v>
      </c>
      <c r="L38" s="292">
        <v>3928</v>
      </c>
      <c r="M38" s="292">
        <v>4201</v>
      </c>
      <c r="N38" s="294" t="s">
        <v>520</v>
      </c>
      <c r="O38" s="49"/>
      <c r="T38" s="29"/>
    </row>
    <row r="39" spans="1:20" ht="16.5" thickBot="1">
      <c r="A39" s="168"/>
      <c r="B39" s="101"/>
      <c r="C39" s="53"/>
      <c r="D39" s="274"/>
      <c r="E39" s="275"/>
      <c r="F39" s="275"/>
      <c r="G39" s="275"/>
      <c r="H39" s="275"/>
      <c r="I39" s="275"/>
      <c r="J39" s="275"/>
      <c r="K39" s="275"/>
      <c r="L39" s="275"/>
      <c r="M39" s="388"/>
      <c r="N39" s="243"/>
      <c r="O39" s="49"/>
      <c r="T39" s="29"/>
    </row>
    <row r="40" spans="1:20" ht="17.25" thickBot="1" thickTop="1">
      <c r="A40" s="181" t="s">
        <v>233</v>
      </c>
      <c r="B40" s="101"/>
      <c r="C40" s="184" t="s">
        <v>63</v>
      </c>
      <c r="D40" s="233"/>
      <c r="E40" s="288">
        <f aca="true" t="shared" si="2" ref="E40:M40">+E8+E11+E22+E24+E27+E35</f>
        <v>-2664</v>
      </c>
      <c r="F40" s="288">
        <f t="shared" si="2"/>
        <v>-28704</v>
      </c>
      <c r="G40" s="288">
        <f t="shared" si="2"/>
        <v>-43016</v>
      </c>
      <c r="H40" s="288">
        <f t="shared" si="2"/>
        <v>1843</v>
      </c>
      <c r="I40" s="288">
        <f t="shared" si="2"/>
        <v>-35172</v>
      </c>
      <c r="J40" s="288">
        <f t="shared" si="2"/>
        <v>17712</v>
      </c>
      <c r="K40" s="296">
        <f t="shared" si="2"/>
        <v>-147809</v>
      </c>
      <c r="L40" s="288">
        <f t="shared" si="2"/>
        <v>-24324</v>
      </c>
      <c r="M40" s="288">
        <f t="shared" si="2"/>
        <v>-44949</v>
      </c>
      <c r="N40" s="246"/>
      <c r="O40" s="44"/>
      <c r="T40" s="29"/>
    </row>
    <row r="41" spans="1:16" ht="16.5" thickTop="1">
      <c r="A41" s="168"/>
      <c r="B41" s="101"/>
      <c r="C41" s="227" t="s">
        <v>43</v>
      </c>
      <c r="D41" s="125"/>
      <c r="E41" s="177"/>
      <c r="F41" s="177"/>
      <c r="G41" s="62"/>
      <c r="H41" s="62"/>
      <c r="I41" s="62"/>
      <c r="J41" s="62"/>
      <c r="K41" s="62"/>
      <c r="L41" s="62"/>
      <c r="M41" s="62"/>
      <c r="N41" s="177"/>
      <c r="O41" s="49"/>
      <c r="P41" s="29"/>
    </row>
    <row r="42" spans="1:16" ht="9" customHeight="1">
      <c r="A42" s="168"/>
      <c r="B42" s="101"/>
      <c r="C42" s="262"/>
      <c r="D42" s="263"/>
      <c r="E42" s="177"/>
      <c r="F42" s="177"/>
      <c r="G42" s="177"/>
      <c r="H42" s="177"/>
      <c r="I42" s="177"/>
      <c r="J42" s="177"/>
      <c r="K42" s="177"/>
      <c r="L42" s="177"/>
      <c r="M42" s="177"/>
      <c r="N42" s="177"/>
      <c r="O42" s="49"/>
      <c r="P42" s="29"/>
    </row>
    <row r="43" spans="1:16" ht="15.75">
      <c r="A43" s="168"/>
      <c r="B43" s="101"/>
      <c r="C43" s="264" t="s">
        <v>37</v>
      </c>
      <c r="D43" s="71"/>
      <c r="E43" s="177"/>
      <c r="F43" s="177"/>
      <c r="G43" s="177"/>
      <c r="H43" s="177"/>
      <c r="I43" s="177"/>
      <c r="J43" s="177"/>
      <c r="K43" s="177"/>
      <c r="L43" s="177"/>
      <c r="M43" s="177"/>
      <c r="N43" s="177"/>
      <c r="O43" s="49"/>
      <c r="P43" s="29"/>
    </row>
    <row r="44" spans="1:16" ht="15.75">
      <c r="A44" s="168"/>
      <c r="B44" s="101"/>
      <c r="C44" s="264" t="s">
        <v>101</v>
      </c>
      <c r="D44" s="71"/>
      <c r="E44" s="177"/>
      <c r="F44" s="177"/>
      <c r="G44" s="177"/>
      <c r="H44" s="177"/>
      <c r="I44" s="177"/>
      <c r="J44" s="177"/>
      <c r="K44" s="177"/>
      <c r="L44" s="177"/>
      <c r="M44" s="177"/>
      <c r="N44" s="177"/>
      <c r="O44" s="49"/>
      <c r="P44" s="29"/>
    </row>
    <row r="45" spans="1:17" ht="12" customHeight="1" thickBot="1">
      <c r="A45" s="217"/>
      <c r="B45" s="206"/>
      <c r="C45" s="9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1"/>
      <c r="Q45" s="29"/>
    </row>
    <row r="46" spans="1:17" ht="16.5" thickTop="1">
      <c r="A46" s="224"/>
      <c r="B46" s="178"/>
      <c r="Q46" s="29"/>
    </row>
    <row r="47" ht="15">
      <c r="A47" s="224"/>
    </row>
    <row r="48" spans="1:15" ht="15">
      <c r="A48" s="224"/>
      <c r="B48" s="149" t="s">
        <v>156</v>
      </c>
      <c r="C48" s="92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6"/>
    </row>
    <row r="49" spans="1:15" ht="23.25">
      <c r="A49" s="224"/>
      <c r="B49" s="225"/>
      <c r="C49" s="210" t="s">
        <v>412</v>
      </c>
      <c r="D49" s="278">
        <f aca="true" t="shared" si="3" ref="D49:K49">IF(D40="M",0,D40)-IF(D8="M",0,D8)-IF(D11="M",0,D11)-IF(D18="M",0,D18)-IF(D22="M",0,D22)-IF(D24="M",0,D24)-IF(D27="M",0,D27)-IF(D31="M",0,D31)-IF(D35="M",0,D35)</f>
        <v>0</v>
      </c>
      <c r="E49" s="278">
        <f t="shared" si="3"/>
        <v>0</v>
      </c>
      <c r="F49" s="278">
        <f t="shared" si="3"/>
        <v>0</v>
      </c>
      <c r="G49" s="278">
        <f t="shared" si="3"/>
        <v>0</v>
      </c>
      <c r="H49" s="278">
        <f t="shared" si="3"/>
        <v>0</v>
      </c>
      <c r="I49" s="278">
        <f t="shared" si="3"/>
        <v>0</v>
      </c>
      <c r="J49" s="278">
        <f t="shared" si="3"/>
        <v>0</v>
      </c>
      <c r="K49" s="278">
        <f t="shared" si="3"/>
        <v>0</v>
      </c>
      <c r="L49" s="278">
        <f>IF(L40="M",0,L40)-IF(L8="M",0,L8)-IF(L11="M",0,L11)-IF(L18="M",0,L18)-IF(L22="M",0,L22)-IF(L24="M",0,L24)-IF(L27="M",0,L27)-IF(L31="M",0,L31)-IF(L35="M",0,L35)</f>
        <v>0</v>
      </c>
      <c r="M49" s="278">
        <f>IF(M40="M",0,M40)-IF(M8="M",0,M8)-IF(M11="M",0,M11)-IF(M18="M",0,M18)-IF(M22="M",0,M22)-IF(M24="M",0,M24)-IF(M27="M",0,M27)-IF(M31="M",0,M31)-IF(M35="M",0,M35)</f>
        <v>0</v>
      </c>
      <c r="N49" s="67"/>
      <c r="O49" s="68"/>
    </row>
    <row r="50" spans="1:15" ht="15.75">
      <c r="A50" s="224"/>
      <c r="B50" s="225"/>
      <c r="C50" s="210" t="s">
        <v>413</v>
      </c>
      <c r="D50" s="278">
        <f aca="true" t="shared" si="4" ref="D50:K50">IF(D11="M",0,D11)-IF(D12="M",0,D12)-IF(D13="M",0,D13)-IF(D14="M",0,D14)</f>
        <v>0</v>
      </c>
      <c r="E50" s="278">
        <f t="shared" si="4"/>
        <v>0</v>
      </c>
      <c r="F50" s="278">
        <f t="shared" si="4"/>
        <v>0</v>
      </c>
      <c r="G50" s="278">
        <f t="shared" si="4"/>
        <v>0</v>
      </c>
      <c r="H50" s="278">
        <f t="shared" si="4"/>
        <v>0</v>
      </c>
      <c r="I50" s="278">
        <f t="shared" si="4"/>
        <v>0</v>
      </c>
      <c r="J50" s="278">
        <f t="shared" si="4"/>
        <v>0</v>
      </c>
      <c r="K50" s="278">
        <f t="shared" si="4"/>
        <v>0</v>
      </c>
      <c r="L50" s="278">
        <f>IF(L11="M",0,L11)-IF(L12="M",0,L12)-IF(L13="M",0,L13)-IF(L14="M",0,L14)</f>
        <v>0</v>
      </c>
      <c r="M50" s="278">
        <f>IF(M11="M",0,M11)-IF(M12="M",0,M12)-IF(M13="M",0,M13)-IF(M14="M",0,M14)</f>
        <v>0</v>
      </c>
      <c r="N50" s="67"/>
      <c r="O50" s="68"/>
    </row>
    <row r="51" spans="1:15" ht="15.75">
      <c r="A51" s="224"/>
      <c r="B51" s="225"/>
      <c r="C51" s="210" t="s">
        <v>414</v>
      </c>
      <c r="D51" s="278">
        <f aca="true" t="shared" si="5" ref="D51:K51">D35-SUM(D36:D38)</f>
        <v>0</v>
      </c>
      <c r="E51" s="278">
        <f t="shared" si="5"/>
        <v>0</v>
      </c>
      <c r="F51" s="278">
        <f t="shared" si="5"/>
        <v>0</v>
      </c>
      <c r="G51" s="278">
        <f t="shared" si="5"/>
        <v>0</v>
      </c>
      <c r="H51" s="278">
        <f t="shared" si="5"/>
        <v>0</v>
      </c>
      <c r="I51" s="278">
        <f t="shared" si="5"/>
        <v>0</v>
      </c>
      <c r="J51" s="278">
        <f t="shared" si="5"/>
        <v>0</v>
      </c>
      <c r="K51" s="278">
        <f t="shared" si="5"/>
        <v>0</v>
      </c>
      <c r="L51" s="278">
        <f>L35-SUM(L36:L38)</f>
        <v>0</v>
      </c>
      <c r="M51" s="278">
        <f>M35-SUM(M37:M38)</f>
        <v>0</v>
      </c>
      <c r="N51" s="67"/>
      <c r="O51" s="68"/>
    </row>
    <row r="52" spans="1:15" ht="15.75">
      <c r="A52" s="224"/>
      <c r="B52" s="211" t="s">
        <v>407</v>
      </c>
      <c r="C52" s="210"/>
      <c r="D52" s="276"/>
      <c r="E52" s="276"/>
      <c r="F52" s="276"/>
      <c r="G52" s="276"/>
      <c r="H52" s="276"/>
      <c r="I52" s="276"/>
      <c r="J52" s="276"/>
      <c r="K52" s="276"/>
      <c r="L52" s="276"/>
      <c r="M52" s="276"/>
      <c r="N52" s="67"/>
      <c r="O52" s="68"/>
    </row>
    <row r="53" spans="1:15" ht="15.75">
      <c r="A53" s="224"/>
      <c r="B53" s="226"/>
      <c r="C53" s="214" t="s">
        <v>415</v>
      </c>
      <c r="D53" s="277">
        <f>IF('Table 1'!E13="M",0,'Table 1'!E13)-IF('Table 2C'!D40="M",0,'Table 2C'!D40)</f>
        <v>0</v>
      </c>
      <c r="E53" s="277">
        <f>IF('Table 1'!F13="M",0,'Table 1'!F13)-IF('Table 2C'!E40="M",0,'Table 2C'!E40)</f>
        <v>0</v>
      </c>
      <c r="F53" s="277">
        <f>IF('Table 1'!G13="M",0,'Table 1'!G13)-IF('Table 2C'!F40="M",0,'Table 2C'!F40)</f>
        <v>0</v>
      </c>
      <c r="G53" s="277">
        <f>IF('Table 1'!H13="M",0,'Table 1'!H13)-IF('Table 2C'!G40="M",0,'Table 2C'!G40)</f>
        <v>0</v>
      </c>
      <c r="H53" s="277">
        <f>IF('Table 1'!I13="M",0,'Table 1'!I13)-IF('Table 2C'!H40="M",0,'Table 2C'!H40)</f>
        <v>0</v>
      </c>
      <c r="I53" s="277">
        <f>IF('Table 1'!J13="M",0,'Table 1'!J13)-IF('Table 2C'!I40="M",0,'Table 2C'!I40)</f>
        <v>0</v>
      </c>
      <c r="J53" s="277">
        <f>IF('Table 1'!K13="M",0,'Table 1'!K13)-IF('Table 2C'!J40="M",0,'Table 2C'!J40)</f>
        <v>0</v>
      </c>
      <c r="K53" s="277">
        <f>IF('Table 1'!L13="M",0,'Table 1'!L13)-IF('Table 2C'!K40="M",0,'Table 2C'!K40)</f>
        <v>0</v>
      </c>
      <c r="L53" s="277">
        <f>IF('Table 1'!M13="M",0,'Table 1'!M13)-IF('Table 2C'!L40="M",0,'Table 2C'!L40)</f>
        <v>0</v>
      </c>
      <c r="M53" s="277">
        <f>IF('Table 1'!N13="M",0,'Table 1'!N13)-IF('Table 2C'!M40="M",0,'Table 2C'!M40)</f>
        <v>0</v>
      </c>
      <c r="N53" s="69"/>
      <c r="O53" s="70"/>
    </row>
    <row r="54" spans="1:13" ht="15.75">
      <c r="A54" s="224"/>
      <c r="D54" s="279"/>
      <c r="E54" s="279"/>
      <c r="F54" s="279"/>
      <c r="G54" s="279"/>
      <c r="H54" s="279"/>
      <c r="I54" s="279"/>
      <c r="J54" s="279"/>
      <c r="K54" s="279"/>
      <c r="L54" s="279"/>
      <c r="M54" s="279"/>
    </row>
    <row r="55" ht="15">
      <c r="A55" s="224"/>
    </row>
    <row r="56" ht="15">
      <c r="A56" s="224"/>
    </row>
    <row r="57" ht="15">
      <c r="A57" s="224"/>
    </row>
    <row r="58" ht="15">
      <c r="A58" s="224"/>
    </row>
    <row r="59" ht="15">
      <c r="A59" s="224"/>
    </row>
    <row r="60" ht="15">
      <c r="A60" s="62"/>
    </row>
    <row r="61" ht="15">
      <c r="A61" s="62"/>
    </row>
    <row r="62" ht="15">
      <c r="A62" s="62"/>
    </row>
    <row r="63" ht="15">
      <c r="A63" s="62"/>
    </row>
    <row r="64" ht="15">
      <c r="A64" s="177"/>
    </row>
    <row r="65" ht="15">
      <c r="A65" s="177"/>
    </row>
  </sheetData>
  <sheetProtection insertRows="0"/>
  <mergeCells count="1">
    <mergeCell ref="D4:M4"/>
  </mergeCell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4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 transitionEvaluation="1">
    <pageSetUpPr fitToPage="1"/>
  </sheetPr>
  <dimension ref="A1:T65"/>
  <sheetViews>
    <sheetView showGridLines="0" defaultGridColor="0" zoomScale="75" zoomScaleNormal="75" colorId="22" workbookViewId="0" topLeftCell="D1">
      <selection activeCell="G35" sqref="G35"/>
    </sheetView>
  </sheetViews>
  <sheetFormatPr defaultColWidth="9.77734375" defaultRowHeight="15"/>
  <cols>
    <col min="1" max="1" width="14.21484375" style="42" hidden="1" customWidth="1"/>
    <col min="2" max="2" width="3.77734375" style="28" customWidth="1"/>
    <col min="3" max="3" width="67.4453125" style="91" customWidth="1"/>
    <col min="4" max="4" width="10.99609375" style="28" customWidth="1"/>
    <col min="5" max="6" width="10.77734375" style="28" customWidth="1"/>
    <col min="7" max="13" width="10.6640625" style="28" customWidth="1"/>
    <col min="14" max="14" width="72.77734375" style="28" customWidth="1"/>
    <col min="15" max="15" width="5.3359375" style="28" customWidth="1"/>
    <col min="16" max="16" width="0.9921875" style="28" customWidth="1"/>
    <col min="17" max="17" width="0.55078125" style="28" customWidth="1"/>
    <col min="18" max="18" width="9.77734375" style="28" customWidth="1"/>
    <col min="19" max="19" width="40.77734375" style="28" customWidth="1"/>
    <col min="20" max="16384" width="9.77734375" style="28" customWidth="1"/>
  </cols>
  <sheetData>
    <row r="1" spans="1:17" ht="18">
      <c r="A1" s="58"/>
      <c r="B1" s="178"/>
      <c r="C1" s="82" t="s">
        <v>84</v>
      </c>
      <c r="D1" s="27"/>
      <c r="Q1" s="29"/>
    </row>
    <row r="2" spans="1:16" ht="11.25" customHeight="1" thickBot="1">
      <c r="A2" s="58"/>
      <c r="B2" s="178"/>
      <c r="C2" s="83"/>
      <c r="D2" s="30"/>
      <c r="P2" s="29"/>
    </row>
    <row r="3" spans="1:16" ht="16.5" thickTop="1">
      <c r="A3" s="179"/>
      <c r="B3" s="180"/>
      <c r="C3" s="84"/>
      <c r="D3" s="31"/>
      <c r="E3" s="32"/>
      <c r="F3" s="32"/>
      <c r="G3" s="32"/>
      <c r="H3" s="32"/>
      <c r="I3" s="32"/>
      <c r="J3" s="32"/>
      <c r="K3" s="32"/>
      <c r="L3" s="32"/>
      <c r="M3" s="32"/>
      <c r="N3" s="271"/>
      <c r="O3" s="33"/>
      <c r="P3" s="29"/>
    </row>
    <row r="4" spans="1:20" ht="15.75">
      <c r="A4" s="181"/>
      <c r="B4" s="101"/>
      <c r="C4" s="269" t="s">
        <v>546</v>
      </c>
      <c r="D4" s="399" t="s">
        <v>2</v>
      </c>
      <c r="E4" s="400"/>
      <c r="F4" s="400"/>
      <c r="G4" s="400"/>
      <c r="H4" s="400"/>
      <c r="I4" s="400"/>
      <c r="J4" s="400"/>
      <c r="K4" s="400"/>
      <c r="L4" s="400"/>
      <c r="M4" s="401"/>
      <c r="N4" s="35"/>
      <c r="O4" s="260"/>
      <c r="T4" s="29"/>
    </row>
    <row r="5" spans="1:20" ht="15.75">
      <c r="A5" s="181" t="s">
        <v>157</v>
      </c>
      <c r="B5" s="101"/>
      <c r="C5" s="76" t="s">
        <v>547</v>
      </c>
      <c r="D5" s="37">
        <v>1995</v>
      </c>
      <c r="E5" s="37">
        <v>1996</v>
      </c>
      <c r="F5" s="37">
        <v>1997</v>
      </c>
      <c r="G5" s="37">
        <v>1998</v>
      </c>
      <c r="H5" s="37">
        <v>1999</v>
      </c>
      <c r="I5" s="37">
        <v>2000</v>
      </c>
      <c r="J5" s="37">
        <v>2001</v>
      </c>
      <c r="K5" s="37">
        <v>2002</v>
      </c>
      <c r="L5" s="37">
        <v>2003</v>
      </c>
      <c r="M5" s="37">
        <v>2004</v>
      </c>
      <c r="N5" s="182"/>
      <c r="O5" s="260"/>
      <c r="T5" s="29"/>
    </row>
    <row r="6" spans="1:20" ht="15.75">
      <c r="A6" s="181"/>
      <c r="B6" s="101"/>
      <c r="C6" s="269" t="s">
        <v>548</v>
      </c>
      <c r="D6" s="266" t="s">
        <v>5</v>
      </c>
      <c r="E6" s="268" t="s">
        <v>524</v>
      </c>
      <c r="F6" s="268" t="s">
        <v>524</v>
      </c>
      <c r="G6" s="268" t="s">
        <v>524</v>
      </c>
      <c r="H6" s="268" t="s">
        <v>524</v>
      </c>
      <c r="I6" s="268" t="s">
        <v>524</v>
      </c>
      <c r="J6" s="268" t="s">
        <v>524</v>
      </c>
      <c r="K6" s="268" t="s">
        <v>524</v>
      </c>
      <c r="L6" s="268" t="s">
        <v>524</v>
      </c>
      <c r="M6" s="268" t="s">
        <v>524</v>
      </c>
      <c r="N6" s="182"/>
      <c r="O6" s="260"/>
      <c r="T6" s="29"/>
    </row>
    <row r="7" spans="1:20" ht="10.5" customHeight="1" thickBot="1">
      <c r="A7" s="181"/>
      <c r="B7" s="101"/>
      <c r="C7" s="261"/>
      <c r="D7" s="40"/>
      <c r="E7" s="40"/>
      <c r="F7" s="40"/>
      <c r="G7" s="40"/>
      <c r="H7" s="40"/>
      <c r="I7" s="40"/>
      <c r="J7" s="40"/>
      <c r="K7" s="39"/>
      <c r="L7" s="39"/>
      <c r="M7" s="39"/>
      <c r="N7" s="117"/>
      <c r="O7" s="260"/>
      <c r="T7" s="29"/>
    </row>
    <row r="8" spans="1:20" ht="17.25" thickBot="1" thickTop="1">
      <c r="A8" s="181" t="s">
        <v>243</v>
      </c>
      <c r="B8" s="101"/>
      <c r="C8" s="220" t="s">
        <v>72</v>
      </c>
      <c r="D8" s="233"/>
      <c r="E8" s="288">
        <v>-69663</v>
      </c>
      <c r="F8" s="288">
        <v>-50533</v>
      </c>
      <c r="G8" s="288">
        <v>-90775</v>
      </c>
      <c r="H8" s="288">
        <v>-46567</v>
      </c>
      <c r="I8" s="288">
        <v>-81396.79999999993</v>
      </c>
      <c r="J8" s="288">
        <v>-28811.1</v>
      </c>
      <c r="K8" s="296">
        <v>-100857</v>
      </c>
      <c r="L8" s="288">
        <v>-348968</v>
      </c>
      <c r="M8" s="288">
        <v>-423903</v>
      </c>
      <c r="N8" s="272"/>
      <c r="O8" s="44"/>
      <c r="T8" s="29"/>
    </row>
    <row r="9" spans="1:20" ht="16.5" thickTop="1">
      <c r="A9" s="181"/>
      <c r="B9" s="101"/>
      <c r="C9" s="87" t="s">
        <v>75</v>
      </c>
      <c r="D9" s="46"/>
      <c r="E9" s="47"/>
      <c r="F9" s="47"/>
      <c r="G9" s="47"/>
      <c r="H9" s="47"/>
      <c r="I9" s="47"/>
      <c r="J9" s="47"/>
      <c r="K9" s="47"/>
      <c r="L9" s="47"/>
      <c r="M9" s="48"/>
      <c r="N9" s="383"/>
      <c r="O9" s="49"/>
      <c r="T9" s="29"/>
    </row>
    <row r="10" spans="1:20" ht="6" customHeight="1">
      <c r="A10" s="181"/>
      <c r="B10" s="101"/>
      <c r="C10" s="87"/>
      <c r="D10" s="50"/>
      <c r="E10" s="51"/>
      <c r="F10" s="51"/>
      <c r="G10" s="51"/>
      <c r="H10" s="51"/>
      <c r="I10" s="51"/>
      <c r="J10" s="51"/>
      <c r="K10" s="51"/>
      <c r="L10" s="51"/>
      <c r="M10" s="52"/>
      <c r="N10" s="243"/>
      <c r="O10" s="49"/>
      <c r="T10" s="29"/>
    </row>
    <row r="11" spans="1:20" ht="15.75">
      <c r="A11" s="181" t="s">
        <v>244</v>
      </c>
      <c r="B11" s="221"/>
      <c r="C11" s="222" t="s">
        <v>76</v>
      </c>
      <c r="D11" s="234"/>
      <c r="E11" s="289">
        <f aca="true" t="shared" si="0" ref="E11:J11">+E12+E13+E14</f>
        <v>163</v>
      </c>
      <c r="F11" s="289">
        <f t="shared" si="0"/>
        <v>-10259</v>
      </c>
      <c r="G11" s="289">
        <f t="shared" si="0"/>
        <v>1714</v>
      </c>
      <c r="H11" s="289">
        <f t="shared" si="0"/>
        <v>-63751</v>
      </c>
      <c r="I11" s="289">
        <f t="shared" si="0"/>
        <v>-9638.203</v>
      </c>
      <c r="J11" s="289">
        <f t="shared" si="0"/>
        <v>-308.9000000000001</v>
      </c>
      <c r="K11" s="298">
        <f>SUM(K12:K14)</f>
        <v>479</v>
      </c>
      <c r="L11" s="289">
        <f>SUM(L12:L14)</f>
        <v>758</v>
      </c>
      <c r="M11" s="289">
        <f>SUM(M12:M14)</f>
        <v>716</v>
      </c>
      <c r="N11" s="244"/>
      <c r="O11" s="49"/>
      <c r="T11" s="29"/>
    </row>
    <row r="12" spans="1:20" ht="15.75">
      <c r="A12" s="181" t="s">
        <v>245</v>
      </c>
      <c r="B12" s="101"/>
      <c r="C12" s="53" t="s">
        <v>77</v>
      </c>
      <c r="D12" s="239"/>
      <c r="E12" s="290">
        <v>569</v>
      </c>
      <c r="F12" s="290">
        <v>-1131</v>
      </c>
      <c r="G12" s="290">
        <v>4425</v>
      </c>
      <c r="H12" s="290">
        <v>2942</v>
      </c>
      <c r="I12" s="290">
        <v>-9638.203</v>
      </c>
      <c r="J12" s="290">
        <v>-308.9</v>
      </c>
      <c r="K12" s="302">
        <v>479</v>
      </c>
      <c r="L12" s="289">
        <v>779</v>
      </c>
      <c r="M12" s="390">
        <v>740</v>
      </c>
      <c r="N12" s="244"/>
      <c r="O12" s="49"/>
      <c r="T12" s="29"/>
    </row>
    <row r="13" spans="1:20" ht="15.75">
      <c r="A13" s="181" t="s">
        <v>246</v>
      </c>
      <c r="B13" s="101"/>
      <c r="C13" s="53" t="s">
        <v>78</v>
      </c>
      <c r="D13" s="235"/>
      <c r="E13" s="291">
        <v>754</v>
      </c>
      <c r="F13" s="291">
        <v>-8200</v>
      </c>
      <c r="G13" s="291">
        <v>-2711</v>
      </c>
      <c r="H13" s="291">
        <v>-66693</v>
      </c>
      <c r="I13" s="291">
        <v>0</v>
      </c>
      <c r="J13" s="291">
        <v>0</v>
      </c>
      <c r="K13" s="298" t="s">
        <v>499</v>
      </c>
      <c r="L13" s="289">
        <v>-21</v>
      </c>
      <c r="M13" s="289">
        <v>-24</v>
      </c>
      <c r="N13" s="244"/>
      <c r="O13" s="49"/>
      <c r="T13" s="29"/>
    </row>
    <row r="14" spans="1:20" ht="15.75">
      <c r="A14" s="181" t="s">
        <v>247</v>
      </c>
      <c r="B14" s="101"/>
      <c r="C14" s="53" t="s">
        <v>42</v>
      </c>
      <c r="D14" s="235"/>
      <c r="E14" s="300">
        <v>-1160</v>
      </c>
      <c r="F14" s="300">
        <v>-928</v>
      </c>
      <c r="G14" s="300">
        <v>0</v>
      </c>
      <c r="H14" s="300">
        <v>0</v>
      </c>
      <c r="I14" s="300">
        <v>0</v>
      </c>
      <c r="J14" s="300">
        <v>0</v>
      </c>
      <c r="K14" s="298" t="s">
        <v>499</v>
      </c>
      <c r="L14" s="289" t="s">
        <v>499</v>
      </c>
      <c r="M14" s="289" t="s">
        <v>499</v>
      </c>
      <c r="N14" s="244"/>
      <c r="O14" s="49"/>
      <c r="T14" s="29"/>
    </row>
    <row r="15" spans="1:20" ht="15.75">
      <c r="A15" s="181" t="s">
        <v>248</v>
      </c>
      <c r="B15" s="101"/>
      <c r="C15" s="63" t="s">
        <v>150</v>
      </c>
      <c r="D15" s="238"/>
      <c r="E15" s="238"/>
      <c r="F15" s="238"/>
      <c r="G15" s="238"/>
      <c r="H15" s="238"/>
      <c r="I15" s="238"/>
      <c r="J15" s="238"/>
      <c r="K15" s="238"/>
      <c r="L15" s="238"/>
      <c r="M15" s="238"/>
      <c r="N15" s="245"/>
      <c r="O15" s="49"/>
      <c r="T15" s="29"/>
    </row>
    <row r="16" spans="1:20" ht="15.75">
      <c r="A16" s="181" t="s">
        <v>249</v>
      </c>
      <c r="B16" s="101"/>
      <c r="C16" s="63" t="s">
        <v>151</v>
      </c>
      <c r="D16" s="238"/>
      <c r="E16" s="238"/>
      <c r="F16" s="238"/>
      <c r="G16" s="238"/>
      <c r="H16" s="238"/>
      <c r="I16" s="238"/>
      <c r="J16" s="238"/>
      <c r="K16" s="238"/>
      <c r="L16" s="238"/>
      <c r="M16" s="238"/>
      <c r="N16" s="245"/>
      <c r="O16" s="49"/>
      <c r="T16" s="29"/>
    </row>
    <row r="17" spans="1:20" ht="15.75">
      <c r="A17" s="181"/>
      <c r="B17" s="101"/>
      <c r="C17" s="185"/>
      <c r="D17" s="64"/>
      <c r="E17" s="75"/>
      <c r="F17" s="75"/>
      <c r="G17" s="75"/>
      <c r="H17" s="75"/>
      <c r="I17" s="75"/>
      <c r="J17" s="75"/>
      <c r="K17" s="75"/>
      <c r="L17" s="75"/>
      <c r="M17" s="382"/>
      <c r="N17" s="244"/>
      <c r="O17" s="49"/>
      <c r="T17" s="29"/>
    </row>
    <row r="18" spans="1:20" ht="15.75">
      <c r="A18" s="181" t="s">
        <v>250</v>
      </c>
      <c r="B18" s="101"/>
      <c r="C18" s="53" t="s">
        <v>478</v>
      </c>
      <c r="D18" s="235" t="s">
        <v>499</v>
      </c>
      <c r="E18" s="235" t="s">
        <v>499</v>
      </c>
      <c r="F18" s="235" t="s">
        <v>499</v>
      </c>
      <c r="G18" s="235" t="s">
        <v>499</v>
      </c>
      <c r="H18" s="235" t="s">
        <v>499</v>
      </c>
      <c r="I18" s="235" t="s">
        <v>499</v>
      </c>
      <c r="J18" s="235" t="s">
        <v>499</v>
      </c>
      <c r="K18" s="298" t="s">
        <v>499</v>
      </c>
      <c r="L18" s="289" t="s">
        <v>499</v>
      </c>
      <c r="M18" s="289" t="s">
        <v>499</v>
      </c>
      <c r="N18" s="244"/>
      <c r="O18" s="49"/>
      <c r="T18" s="29"/>
    </row>
    <row r="19" spans="1:20" ht="15.75">
      <c r="A19" s="181" t="s">
        <v>251</v>
      </c>
      <c r="B19" s="221"/>
      <c r="C19" s="63" t="s">
        <v>150</v>
      </c>
      <c r="D19" s="238"/>
      <c r="E19" s="238"/>
      <c r="F19" s="238"/>
      <c r="G19" s="238"/>
      <c r="H19" s="238"/>
      <c r="I19" s="238"/>
      <c r="J19" s="238"/>
      <c r="K19" s="238"/>
      <c r="L19" s="238"/>
      <c r="M19" s="238"/>
      <c r="N19" s="245"/>
      <c r="O19" s="49"/>
      <c r="T19" s="29"/>
    </row>
    <row r="20" spans="1:20" ht="15.75">
      <c r="A20" s="181" t="s">
        <v>474</v>
      </c>
      <c r="B20" s="221"/>
      <c r="C20" s="63" t="s">
        <v>151</v>
      </c>
      <c r="D20" s="240"/>
      <c r="E20" s="240"/>
      <c r="F20" s="240"/>
      <c r="G20" s="240"/>
      <c r="H20" s="240"/>
      <c r="I20" s="240"/>
      <c r="J20" s="240"/>
      <c r="K20" s="240"/>
      <c r="L20" s="240"/>
      <c r="M20" s="238"/>
      <c r="N20" s="389"/>
      <c r="O20" s="49"/>
      <c r="T20" s="29"/>
    </row>
    <row r="21" spans="1:20" ht="15.75">
      <c r="A21" s="181"/>
      <c r="B21" s="221"/>
      <c r="C21" s="63"/>
      <c r="D21" s="64"/>
      <c r="E21" s="75"/>
      <c r="F21" s="75"/>
      <c r="G21" s="75"/>
      <c r="H21" s="75"/>
      <c r="I21" s="75"/>
      <c r="J21" s="75"/>
      <c r="K21" s="75"/>
      <c r="L21" s="75"/>
      <c r="M21" s="382"/>
      <c r="N21" s="244"/>
      <c r="O21" s="49"/>
      <c r="T21" s="29"/>
    </row>
    <row r="22" spans="1:20" ht="15.75">
      <c r="A22" s="181" t="s">
        <v>252</v>
      </c>
      <c r="B22" s="221"/>
      <c r="C22" s="53" t="s">
        <v>73</v>
      </c>
      <c r="D22" s="235"/>
      <c r="E22" s="235">
        <v>0</v>
      </c>
      <c r="F22" s="290">
        <v>0</v>
      </c>
      <c r="G22" s="235">
        <v>0</v>
      </c>
      <c r="H22" s="235">
        <v>0</v>
      </c>
      <c r="I22" s="235">
        <v>0</v>
      </c>
      <c r="J22" s="235">
        <v>0</v>
      </c>
      <c r="K22" s="298">
        <v>0</v>
      </c>
      <c r="L22" s="289">
        <v>0</v>
      </c>
      <c r="M22" s="289">
        <v>0</v>
      </c>
      <c r="N22" s="244"/>
      <c r="O22" s="49"/>
      <c r="T22" s="29"/>
    </row>
    <row r="23" spans="1:20" ht="15.75">
      <c r="A23" s="181"/>
      <c r="B23" s="221"/>
      <c r="C23" s="63"/>
      <c r="D23" s="64"/>
      <c r="E23" s="75"/>
      <c r="F23" s="75"/>
      <c r="G23" s="75"/>
      <c r="H23" s="75"/>
      <c r="I23" s="75"/>
      <c r="J23" s="75"/>
      <c r="K23" s="75"/>
      <c r="L23" s="75"/>
      <c r="M23" s="382"/>
      <c r="N23" s="244"/>
      <c r="O23" s="49"/>
      <c r="T23" s="29"/>
    </row>
    <row r="24" spans="1:20" ht="15.75">
      <c r="A24" s="181" t="s">
        <v>253</v>
      </c>
      <c r="B24" s="221"/>
      <c r="C24" s="53" t="s">
        <v>96</v>
      </c>
      <c r="D24" s="235"/>
      <c r="E24" s="300">
        <f aca="true" t="shared" si="1" ref="E24:K24">+E25+E26</f>
        <v>11354</v>
      </c>
      <c r="F24" s="300">
        <f t="shared" si="1"/>
        <v>17989</v>
      </c>
      <c r="G24" s="300">
        <f t="shared" si="1"/>
        <v>15246</v>
      </c>
      <c r="H24" s="300">
        <f t="shared" si="1"/>
        <v>7361</v>
      </c>
      <c r="I24" s="300">
        <f t="shared" si="1"/>
        <v>28140</v>
      </c>
      <c r="J24" s="300">
        <f t="shared" si="1"/>
        <v>21217</v>
      </c>
      <c r="K24" s="298">
        <f t="shared" si="1"/>
        <v>24572</v>
      </c>
      <c r="L24" s="289">
        <f>+L25+L26</f>
        <v>13979</v>
      </c>
      <c r="M24" s="289">
        <f>+M25+M26</f>
        <v>16801</v>
      </c>
      <c r="N24" s="244"/>
      <c r="O24" s="49"/>
      <c r="T24" s="29"/>
    </row>
    <row r="25" spans="1:20" ht="15.75">
      <c r="A25" s="181" t="s">
        <v>254</v>
      </c>
      <c r="B25" s="221"/>
      <c r="C25" s="63" t="s">
        <v>150</v>
      </c>
      <c r="D25" s="238"/>
      <c r="E25" s="303">
        <v>0</v>
      </c>
      <c r="F25" s="303">
        <v>0</v>
      </c>
      <c r="G25" s="303">
        <v>0</v>
      </c>
      <c r="H25" s="303">
        <v>0</v>
      </c>
      <c r="I25" s="303">
        <v>0</v>
      </c>
      <c r="J25" s="303">
        <v>-1</v>
      </c>
      <c r="K25" s="301">
        <v>-13</v>
      </c>
      <c r="L25" s="292">
        <v>-1</v>
      </c>
      <c r="M25" s="292">
        <v>1</v>
      </c>
      <c r="N25" s="294" t="s">
        <v>521</v>
      </c>
      <c r="O25" s="49"/>
      <c r="T25" s="29"/>
    </row>
    <row r="26" spans="1:20" ht="15.75">
      <c r="A26" s="181" t="s">
        <v>475</v>
      </c>
      <c r="B26" s="221"/>
      <c r="C26" s="63" t="s">
        <v>151</v>
      </c>
      <c r="D26" s="240"/>
      <c r="E26" s="303">
        <v>11354</v>
      </c>
      <c r="F26" s="303">
        <v>17989</v>
      </c>
      <c r="G26" s="303">
        <v>15246</v>
      </c>
      <c r="H26" s="303">
        <v>7361</v>
      </c>
      <c r="I26" s="303">
        <v>28140</v>
      </c>
      <c r="J26" s="303">
        <v>21218</v>
      </c>
      <c r="K26" s="301">
        <v>24585</v>
      </c>
      <c r="L26" s="292">
        <v>13980</v>
      </c>
      <c r="M26" s="292">
        <v>16800</v>
      </c>
      <c r="N26" s="294" t="s">
        <v>522</v>
      </c>
      <c r="O26" s="49"/>
      <c r="T26" s="29"/>
    </row>
    <row r="27" spans="1:20" ht="15.75">
      <c r="A27" s="181" t="s">
        <v>255</v>
      </c>
      <c r="B27" s="101"/>
      <c r="C27" s="53" t="s">
        <v>67</v>
      </c>
      <c r="D27" s="235"/>
      <c r="E27" s="300">
        <v>-5205</v>
      </c>
      <c r="F27" s="300">
        <v>-2700</v>
      </c>
      <c r="G27" s="300">
        <v>-17862</v>
      </c>
      <c r="H27" s="300">
        <v>-6097</v>
      </c>
      <c r="I27" s="300">
        <v>5454</v>
      </c>
      <c r="J27" s="300">
        <v>-1721</v>
      </c>
      <c r="K27" s="298">
        <v>-4357</v>
      </c>
      <c r="L27" s="289">
        <v>-7013</v>
      </c>
      <c r="M27" s="289">
        <v>-4254</v>
      </c>
      <c r="N27" s="244"/>
      <c r="O27" s="49"/>
      <c r="T27" s="29"/>
    </row>
    <row r="28" spans="1:20" ht="15.75">
      <c r="A28" s="181" t="s">
        <v>256</v>
      </c>
      <c r="B28" s="101"/>
      <c r="C28" s="63" t="s">
        <v>150</v>
      </c>
      <c r="D28" s="238"/>
      <c r="E28" s="238"/>
      <c r="F28" s="238"/>
      <c r="G28" s="238"/>
      <c r="H28" s="238"/>
      <c r="I28" s="238"/>
      <c r="J28" s="238"/>
      <c r="K28" s="238"/>
      <c r="L28" s="238"/>
      <c r="M28" s="238"/>
      <c r="N28" s="245"/>
      <c r="O28" s="49"/>
      <c r="T28" s="29"/>
    </row>
    <row r="29" spans="1:20" ht="15.75">
      <c r="A29" s="181" t="s">
        <v>476</v>
      </c>
      <c r="B29" s="101"/>
      <c r="C29" s="63" t="s">
        <v>151</v>
      </c>
      <c r="D29" s="238"/>
      <c r="E29" s="238"/>
      <c r="F29" s="238"/>
      <c r="G29" s="238"/>
      <c r="H29" s="238"/>
      <c r="I29" s="238"/>
      <c r="J29" s="238"/>
      <c r="K29" s="238"/>
      <c r="L29" s="238"/>
      <c r="M29" s="238"/>
      <c r="N29" s="245"/>
      <c r="O29" s="49"/>
      <c r="T29" s="29"/>
    </row>
    <row r="30" spans="1:20" ht="15.75">
      <c r="A30" s="181"/>
      <c r="B30" s="221"/>
      <c r="C30" s="53"/>
      <c r="D30" s="54"/>
      <c r="E30" s="55"/>
      <c r="F30" s="55"/>
      <c r="G30" s="55"/>
      <c r="H30" s="55"/>
      <c r="I30" s="55"/>
      <c r="J30" s="55"/>
      <c r="K30" s="55"/>
      <c r="L30" s="55"/>
      <c r="M30" s="380"/>
      <c r="N30" s="244"/>
      <c r="O30" s="49"/>
      <c r="T30" s="29"/>
    </row>
    <row r="31" spans="1:20" ht="15.75">
      <c r="A31" s="181" t="s">
        <v>257</v>
      </c>
      <c r="B31" s="101"/>
      <c r="C31" s="53" t="s">
        <v>80</v>
      </c>
      <c r="D31" s="235" t="s">
        <v>499</v>
      </c>
      <c r="E31" s="235" t="s">
        <v>499</v>
      </c>
      <c r="F31" s="235" t="s">
        <v>499</v>
      </c>
      <c r="G31" s="235" t="s">
        <v>499</v>
      </c>
      <c r="H31" s="235" t="s">
        <v>499</v>
      </c>
      <c r="I31" s="235" t="s">
        <v>499</v>
      </c>
      <c r="J31" s="235" t="s">
        <v>499</v>
      </c>
      <c r="K31" s="298" t="s">
        <v>499</v>
      </c>
      <c r="L31" s="289" t="s">
        <v>499</v>
      </c>
      <c r="M31" s="234" t="s">
        <v>499</v>
      </c>
      <c r="N31" s="244"/>
      <c r="O31" s="49"/>
      <c r="T31" s="29"/>
    </row>
    <row r="32" spans="1:20" ht="15.75">
      <c r="A32" s="181" t="s">
        <v>258</v>
      </c>
      <c r="B32" s="221"/>
      <c r="C32" s="63" t="s">
        <v>150</v>
      </c>
      <c r="D32" s="238"/>
      <c r="E32" s="238"/>
      <c r="F32" s="238"/>
      <c r="G32" s="238"/>
      <c r="H32" s="238"/>
      <c r="I32" s="238"/>
      <c r="J32" s="238"/>
      <c r="K32" s="238"/>
      <c r="L32" s="238"/>
      <c r="M32" s="238"/>
      <c r="N32" s="245"/>
      <c r="O32" s="49"/>
      <c r="T32" s="29"/>
    </row>
    <row r="33" spans="1:20" ht="15.75">
      <c r="A33" s="181" t="s">
        <v>477</v>
      </c>
      <c r="B33" s="221"/>
      <c r="C33" s="63" t="s">
        <v>151</v>
      </c>
      <c r="D33" s="238"/>
      <c r="E33" s="238"/>
      <c r="F33" s="238"/>
      <c r="G33" s="238"/>
      <c r="H33" s="238"/>
      <c r="I33" s="238"/>
      <c r="J33" s="238"/>
      <c r="K33" s="238"/>
      <c r="L33" s="238"/>
      <c r="M33" s="238"/>
      <c r="N33" s="245"/>
      <c r="O33" s="49"/>
      <c r="T33" s="29"/>
    </row>
    <row r="34" spans="1:20" ht="15.75">
      <c r="A34" s="181"/>
      <c r="B34" s="223"/>
      <c r="C34" s="53"/>
      <c r="D34" s="54"/>
      <c r="E34" s="55"/>
      <c r="F34" s="55"/>
      <c r="G34" s="55"/>
      <c r="H34" s="55"/>
      <c r="I34" s="55"/>
      <c r="J34" s="55"/>
      <c r="K34" s="55"/>
      <c r="L34" s="55"/>
      <c r="M34" s="380"/>
      <c r="N34" s="244"/>
      <c r="O34" s="49"/>
      <c r="T34" s="29"/>
    </row>
    <row r="35" spans="1:20" ht="15.75">
      <c r="A35" s="181" t="s">
        <v>259</v>
      </c>
      <c r="B35" s="101"/>
      <c r="C35" s="53" t="s">
        <v>69</v>
      </c>
      <c r="D35" s="235"/>
      <c r="E35" s="289">
        <f aca="true" t="shared" si="2" ref="E35:J35">+E36+E37</f>
        <v>104730</v>
      </c>
      <c r="F35" s="289">
        <f t="shared" si="2"/>
        <v>53616</v>
      </c>
      <c r="G35" s="289">
        <f t="shared" si="2"/>
        <v>54470</v>
      </c>
      <c r="H35" s="289">
        <f t="shared" si="2"/>
        <v>90775</v>
      </c>
      <c r="I35" s="289">
        <f t="shared" si="2"/>
        <v>42905</v>
      </c>
      <c r="J35" s="289">
        <f t="shared" si="2"/>
        <v>80113</v>
      </c>
      <c r="K35" s="298">
        <f>+K36</f>
        <v>28811</v>
      </c>
      <c r="L35" s="289">
        <f>+L36</f>
        <v>99389</v>
      </c>
      <c r="M35" s="289">
        <f>+M36</f>
        <v>348968</v>
      </c>
      <c r="N35" s="244"/>
      <c r="O35" s="49"/>
      <c r="T35" s="29"/>
    </row>
    <row r="36" spans="1:20" ht="15.75">
      <c r="A36" s="181" t="s">
        <v>260</v>
      </c>
      <c r="B36" s="101"/>
      <c r="C36" s="63" t="s">
        <v>150</v>
      </c>
      <c r="D36" s="238"/>
      <c r="E36" s="292">
        <v>104730</v>
      </c>
      <c r="F36" s="292">
        <v>53616</v>
      </c>
      <c r="G36" s="292">
        <v>54470</v>
      </c>
      <c r="H36" s="292">
        <v>90775</v>
      </c>
      <c r="I36" s="292">
        <v>42905</v>
      </c>
      <c r="J36" s="292">
        <v>80113</v>
      </c>
      <c r="K36" s="301">
        <v>28811</v>
      </c>
      <c r="L36" s="292">
        <v>99389</v>
      </c>
      <c r="M36" s="292">
        <v>348968</v>
      </c>
      <c r="N36" s="294" t="s">
        <v>523</v>
      </c>
      <c r="O36" s="49"/>
      <c r="T36" s="29"/>
    </row>
    <row r="37" spans="1:20" ht="15.75">
      <c r="A37" s="181" t="s">
        <v>261</v>
      </c>
      <c r="B37" s="101"/>
      <c r="C37" s="63" t="s">
        <v>151</v>
      </c>
      <c r="D37" s="238"/>
      <c r="E37" s="238"/>
      <c r="F37" s="238"/>
      <c r="G37" s="238"/>
      <c r="H37" s="238"/>
      <c r="I37" s="238"/>
      <c r="J37" s="238"/>
      <c r="K37" s="238"/>
      <c r="L37" s="238"/>
      <c r="M37" s="238"/>
      <c r="N37" s="245"/>
      <c r="O37" s="49"/>
      <c r="T37" s="29"/>
    </row>
    <row r="38" spans="1:20" ht="15.75">
      <c r="A38" s="181" t="s">
        <v>262</v>
      </c>
      <c r="B38" s="101"/>
      <c r="C38" s="63" t="s">
        <v>152</v>
      </c>
      <c r="D38" s="238"/>
      <c r="E38" s="238"/>
      <c r="F38" s="238"/>
      <c r="G38" s="238"/>
      <c r="H38" s="238"/>
      <c r="I38" s="238"/>
      <c r="J38" s="238"/>
      <c r="K38" s="238"/>
      <c r="L38" s="238"/>
      <c r="M38" s="238"/>
      <c r="N38" s="245"/>
      <c r="O38" s="49"/>
      <c r="T38" s="29"/>
    </row>
    <row r="39" spans="1:20" ht="16.5" thickBot="1">
      <c r="A39" s="168"/>
      <c r="B39" s="221"/>
      <c r="C39" s="185"/>
      <c r="D39" s="54"/>
      <c r="E39" s="55"/>
      <c r="F39" s="55"/>
      <c r="G39" s="55"/>
      <c r="H39" s="55"/>
      <c r="I39" s="55"/>
      <c r="J39" s="55"/>
      <c r="K39" s="55"/>
      <c r="L39" s="55"/>
      <c r="M39" s="380"/>
      <c r="N39" s="244"/>
      <c r="O39" s="49"/>
      <c r="T39" s="29"/>
    </row>
    <row r="40" spans="1:20" ht="17.25" thickBot="1" thickTop="1">
      <c r="A40" s="181" t="s">
        <v>263</v>
      </c>
      <c r="B40" s="206"/>
      <c r="C40" s="184" t="s">
        <v>64</v>
      </c>
      <c r="D40" s="233"/>
      <c r="E40" s="288">
        <f aca="true" t="shared" si="3" ref="E40:M40">+E8+E11+E22+E24+E27+E35</f>
        <v>41379</v>
      </c>
      <c r="F40" s="288">
        <f t="shared" si="3"/>
        <v>8113</v>
      </c>
      <c r="G40" s="288">
        <f t="shared" si="3"/>
        <v>-37207</v>
      </c>
      <c r="H40" s="288">
        <f t="shared" si="3"/>
        <v>-18279</v>
      </c>
      <c r="I40" s="288">
        <f t="shared" si="3"/>
        <v>-14536.002999999924</v>
      </c>
      <c r="J40" s="288">
        <f t="shared" si="3"/>
        <v>70489.00000000003</v>
      </c>
      <c r="K40" s="296">
        <f t="shared" si="3"/>
        <v>-51352</v>
      </c>
      <c r="L40" s="288">
        <f t="shared" si="3"/>
        <v>-241855</v>
      </c>
      <c r="M40" s="288">
        <f t="shared" si="3"/>
        <v>-61672</v>
      </c>
      <c r="N40" s="273"/>
      <c r="O40" s="44"/>
      <c r="T40" s="29"/>
    </row>
    <row r="41" spans="1:16" ht="16.5" thickTop="1">
      <c r="A41" s="168"/>
      <c r="B41" s="101"/>
      <c r="C41" s="88" t="s">
        <v>43</v>
      </c>
      <c r="D41" s="57"/>
      <c r="E41" s="42"/>
      <c r="F41" s="42"/>
      <c r="G41" s="58"/>
      <c r="H41" s="58"/>
      <c r="I41" s="58"/>
      <c r="J41" s="58"/>
      <c r="K41" s="58"/>
      <c r="L41" s="58"/>
      <c r="M41" s="58"/>
      <c r="N41" s="42"/>
      <c r="O41" s="49"/>
      <c r="P41" s="29"/>
    </row>
    <row r="42" spans="1:16" ht="9" customHeight="1">
      <c r="A42" s="168"/>
      <c r="B42" s="101"/>
      <c r="C42" s="89"/>
      <c r="D42" s="59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9"/>
      <c r="P42" s="29"/>
    </row>
    <row r="43" spans="1:16" ht="15.75">
      <c r="A43" s="168"/>
      <c r="B43" s="101"/>
      <c r="C43" s="85" t="s">
        <v>37</v>
      </c>
      <c r="D43" s="29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9"/>
      <c r="P43" s="29"/>
    </row>
    <row r="44" spans="1:16" ht="15.75">
      <c r="A44" s="168"/>
      <c r="B44" s="101"/>
      <c r="C44" s="85" t="s">
        <v>101</v>
      </c>
      <c r="D44" s="29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9"/>
      <c r="P44" s="29"/>
    </row>
    <row r="45" spans="1:17" ht="12" customHeight="1" thickBot="1">
      <c r="A45" s="217"/>
      <c r="B45" s="206"/>
      <c r="C45" s="9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1"/>
      <c r="Q45" s="29"/>
    </row>
    <row r="46" spans="1:17" ht="16.5" thickTop="1">
      <c r="A46" s="224"/>
      <c r="B46" s="178"/>
      <c r="Q46" s="29"/>
    </row>
    <row r="47" ht="15">
      <c r="A47" s="224"/>
    </row>
    <row r="48" spans="1:15" ht="15">
      <c r="A48" s="224"/>
      <c r="B48" s="149" t="s">
        <v>156</v>
      </c>
      <c r="C48" s="92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6"/>
    </row>
    <row r="49" spans="1:15" ht="23.25">
      <c r="A49" s="224"/>
      <c r="B49" s="225"/>
      <c r="C49" s="210" t="s">
        <v>416</v>
      </c>
      <c r="D49" s="278">
        <f aca="true" t="shared" si="4" ref="D49:K49">IF(D40="M",0,D40)-IF(D8="M",0,D8)-IF(D11="M",0,D11)-IF(D18="M",0,D18)-IF(D22="M",0,D22)-IF(D24="M",0,D24)-IF(D27="M",0,D27)-IF(D31="M",0,D31)-IF(D35="M",0,D35)</f>
        <v>0</v>
      </c>
      <c r="E49" s="278">
        <f t="shared" si="4"/>
        <v>0</v>
      </c>
      <c r="F49" s="278">
        <f t="shared" si="4"/>
        <v>0</v>
      </c>
      <c r="G49" s="278">
        <f t="shared" si="4"/>
        <v>0</v>
      </c>
      <c r="H49" s="278">
        <f t="shared" si="4"/>
        <v>0</v>
      </c>
      <c r="I49" s="278">
        <f t="shared" si="4"/>
        <v>0</v>
      </c>
      <c r="J49" s="278">
        <f t="shared" si="4"/>
        <v>0</v>
      </c>
      <c r="K49" s="278">
        <f t="shared" si="4"/>
        <v>0</v>
      </c>
      <c r="L49" s="278">
        <f>IF(L40="M",0,L40)-IF(L8="M",0,L8)-IF(L11="M",0,L11)-IF(L18="M",0,L18)-IF(L22="M",0,L22)-IF(L24="M",0,L24)-IF(L27="M",0,L27)-IF(L31="M",0,L31)-IF(L35="M",0,L35)</f>
        <v>0</v>
      </c>
      <c r="M49" s="278">
        <f>IF(M40="M",0,M40)-IF(M8="M",0,M8)-IF(M11="M",0,M11)-IF(M18="M",0,M18)-IF(M22="M",0,M22)-IF(M24="M",0,M24)-IF(M27="M",0,M27)-IF(M31="M",0,M31)-IF(M35="M",0,M35)</f>
        <v>0</v>
      </c>
      <c r="N49" s="67"/>
      <c r="O49" s="68"/>
    </row>
    <row r="50" spans="1:15" ht="15.75">
      <c r="A50" s="224"/>
      <c r="B50" s="225"/>
      <c r="C50" s="210" t="s">
        <v>417</v>
      </c>
      <c r="D50" s="278">
        <f aca="true" t="shared" si="5" ref="D50:K50">IF(D11="M",0,D11)-IF(D12="M",0,D12)-IF(D13="M",0,D13)-IF(D14="M",0,D14)</f>
        <v>0</v>
      </c>
      <c r="E50" s="278">
        <f t="shared" si="5"/>
        <v>0</v>
      </c>
      <c r="F50" s="278">
        <f t="shared" si="5"/>
        <v>0</v>
      </c>
      <c r="G50" s="278">
        <f t="shared" si="5"/>
        <v>0</v>
      </c>
      <c r="H50" s="278">
        <f t="shared" si="5"/>
        <v>0</v>
      </c>
      <c r="I50" s="278">
        <f t="shared" si="5"/>
        <v>0</v>
      </c>
      <c r="J50" s="278">
        <f t="shared" si="5"/>
        <v>0</v>
      </c>
      <c r="K50" s="278">
        <f t="shared" si="5"/>
        <v>0</v>
      </c>
      <c r="L50" s="278">
        <f>IF(L11="M",0,L11)-IF(L12="M",0,L12)-IF(L13="M",0,L13)-IF(L14="M",0,L14)</f>
        <v>0</v>
      </c>
      <c r="M50" s="278">
        <f>IF(M11="M",0,M11)-IF(M12="M",0,M12)-IF(M13="M",0,M13)-IF(M14="M",0,M14)</f>
        <v>0</v>
      </c>
      <c r="N50" s="67"/>
      <c r="O50" s="68"/>
    </row>
    <row r="51" spans="1:15" ht="15.75">
      <c r="A51" s="224"/>
      <c r="B51" s="225"/>
      <c r="C51" s="210" t="s">
        <v>418</v>
      </c>
      <c r="D51" s="278">
        <f aca="true" t="shared" si="6" ref="D51:K51">D35-SUM(D36:D39)</f>
        <v>0</v>
      </c>
      <c r="E51" s="278">
        <f t="shared" si="6"/>
        <v>0</v>
      </c>
      <c r="F51" s="278">
        <f t="shared" si="6"/>
        <v>0</v>
      </c>
      <c r="G51" s="278">
        <f t="shared" si="6"/>
        <v>0</v>
      </c>
      <c r="H51" s="278">
        <f t="shared" si="6"/>
        <v>0</v>
      </c>
      <c r="I51" s="278">
        <f t="shared" si="6"/>
        <v>0</v>
      </c>
      <c r="J51" s="278">
        <f t="shared" si="6"/>
        <v>0</v>
      </c>
      <c r="K51" s="278">
        <f t="shared" si="6"/>
        <v>0</v>
      </c>
      <c r="L51" s="278">
        <f>L35-SUM(L36:L39)</f>
        <v>0</v>
      </c>
      <c r="M51" s="278">
        <f>M35-SUM(M36:M39)</f>
        <v>0</v>
      </c>
      <c r="N51" s="67"/>
      <c r="O51" s="68"/>
    </row>
    <row r="52" spans="1:15" ht="15.75">
      <c r="A52" s="224"/>
      <c r="B52" s="211" t="s">
        <v>407</v>
      </c>
      <c r="C52" s="210"/>
      <c r="D52" s="276"/>
      <c r="E52" s="276"/>
      <c r="F52" s="276"/>
      <c r="G52" s="276"/>
      <c r="H52" s="276"/>
      <c r="I52" s="276"/>
      <c r="J52" s="276"/>
      <c r="K52" s="276"/>
      <c r="L52" s="276"/>
      <c r="M52" s="276"/>
      <c r="N52" s="67"/>
      <c r="O52" s="68"/>
    </row>
    <row r="53" spans="1:15" ht="15.75">
      <c r="A53" s="224"/>
      <c r="B53" s="226"/>
      <c r="C53" s="214" t="s">
        <v>419</v>
      </c>
      <c r="D53" s="277">
        <f>IF('Table 1'!E14="M",0,'Table 1'!E14)-IF('Table 2D'!D40="M",0,'Table 2D'!D40)</f>
        <v>0</v>
      </c>
      <c r="E53" s="277">
        <f>IF('Table 1'!F14="M",0,'Table 1'!F14)-IF('Table 2D'!E40="M",0,'Table 2D'!E40)</f>
        <v>0</v>
      </c>
      <c r="F53" s="277">
        <f>IF('Table 1'!G14="M",0,'Table 1'!G14)-IF('Table 2D'!F40="M",0,'Table 2D'!F40)</f>
        <v>0</v>
      </c>
      <c r="G53" s="277">
        <f>IF('Table 1'!H14="M",0,'Table 1'!H14)-IF('Table 2D'!G40="M",0,'Table 2D'!G40)</f>
        <v>0</v>
      </c>
      <c r="H53" s="277">
        <f>IF('Table 1'!I14="M",0,'Table 1'!I14)-IF('Table 2D'!H40="M",0,'Table 2D'!H40)</f>
        <v>0</v>
      </c>
      <c r="I53" s="277">
        <f>IF('Table 1'!J14="M",0,'Table 1'!J14)-IF('Table 2D'!I40="M",0,'Table 2D'!I40)</f>
        <v>0</v>
      </c>
      <c r="J53" s="277">
        <f>IF('Table 1'!K14="M",0,'Table 1'!K14)-IF('Table 2D'!J40="M",0,'Table 2D'!J40)</f>
        <v>0</v>
      </c>
      <c r="K53" s="277">
        <f>IF('Table 1'!L14="M",0,'Table 1'!L14)-IF('Table 2D'!K40="M",0,'Table 2D'!K40)</f>
        <v>0</v>
      </c>
      <c r="L53" s="277">
        <f>IF('Table 1'!M14="M",0,'Table 1'!M14)-IF('Table 2D'!L40="M",0,'Table 2D'!L40)</f>
        <v>0</v>
      </c>
      <c r="M53" s="277">
        <f>IF('Table 1'!N14="M",0,'Table 1'!N14)-IF('Table 2D'!M40="M",0,'Table 2D'!M40)</f>
        <v>0</v>
      </c>
      <c r="N53" s="69"/>
      <c r="O53" s="70"/>
    </row>
    <row r="54" spans="1:13" ht="15">
      <c r="A54" s="224"/>
      <c r="D54" s="283"/>
      <c r="E54" s="283"/>
      <c r="F54" s="283"/>
      <c r="G54" s="283"/>
      <c r="H54" s="283"/>
      <c r="I54" s="283"/>
      <c r="J54" s="283"/>
      <c r="K54" s="283"/>
      <c r="L54" s="283"/>
      <c r="M54" s="283"/>
    </row>
    <row r="55" ht="15">
      <c r="A55" s="224"/>
    </row>
    <row r="56" ht="15">
      <c r="A56" s="224"/>
    </row>
    <row r="57" ht="15">
      <c r="A57" s="224"/>
    </row>
    <row r="58" ht="15">
      <c r="A58" s="224"/>
    </row>
    <row r="59" ht="15">
      <c r="A59" s="224"/>
    </row>
    <row r="60" ht="15">
      <c r="A60" s="62"/>
    </row>
    <row r="61" ht="15">
      <c r="A61" s="62"/>
    </row>
    <row r="62" ht="15">
      <c r="A62" s="62"/>
    </row>
    <row r="63" ht="15">
      <c r="A63" s="62"/>
    </row>
    <row r="64" ht="15">
      <c r="A64" s="177"/>
    </row>
    <row r="65" ht="15">
      <c r="A65" s="177"/>
    </row>
  </sheetData>
  <sheetProtection insertRows="0"/>
  <mergeCells count="1">
    <mergeCell ref="D4:M4"/>
  </mergeCell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4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 transitionEvaluation="1">
    <pageSetUpPr fitToPage="1"/>
  </sheetPr>
  <dimension ref="A1:Q60"/>
  <sheetViews>
    <sheetView showGridLines="0" defaultGridColor="0" zoomScale="75" zoomScaleNormal="75" colorId="22" workbookViewId="0" topLeftCell="C1">
      <selection activeCell="E52" sqref="E52"/>
    </sheetView>
  </sheetViews>
  <sheetFormatPr defaultColWidth="9.77734375" defaultRowHeight="15"/>
  <cols>
    <col min="1" max="1" width="18.6640625" style="42" hidden="1" customWidth="1"/>
    <col min="2" max="2" width="3.77734375" style="28" customWidth="1"/>
    <col min="3" max="3" width="68.4453125" style="91" customWidth="1"/>
    <col min="4" max="4" width="10.99609375" style="28" customWidth="1"/>
    <col min="5" max="6" width="10.77734375" style="28" customWidth="1"/>
    <col min="7" max="13" width="10.6640625" style="28" customWidth="1"/>
    <col min="14" max="14" width="87.5546875" style="28" customWidth="1"/>
    <col min="15" max="15" width="5.3359375" style="28" customWidth="1"/>
    <col min="16" max="16" width="0.9921875" style="28" customWidth="1"/>
    <col min="17" max="17" width="0.55078125" style="28" customWidth="1"/>
    <col min="18" max="18" width="9.77734375" style="28" customWidth="1"/>
    <col min="19" max="19" width="40.77734375" style="28" customWidth="1"/>
    <col min="20" max="16384" width="9.77734375" style="28" customWidth="1"/>
  </cols>
  <sheetData>
    <row r="1" spans="1:17" ht="9.75" customHeight="1">
      <c r="A1" s="62"/>
      <c r="B1" s="62"/>
      <c r="C1" s="176"/>
      <c r="D1" s="6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Q1" s="29"/>
    </row>
    <row r="2" spans="1:17" ht="9.75" customHeight="1">
      <c r="A2" s="62"/>
      <c r="B2" s="62"/>
      <c r="C2" s="176"/>
      <c r="D2" s="6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Q2" s="29"/>
    </row>
    <row r="3" spans="1:17" ht="18">
      <c r="A3" s="58" t="s">
        <v>44</v>
      </c>
      <c r="B3" s="178" t="s">
        <v>44</v>
      </c>
      <c r="C3" s="82" t="s">
        <v>88</v>
      </c>
      <c r="D3" s="27"/>
      <c r="Q3" s="29"/>
    </row>
    <row r="4" spans="1:17" ht="16.5" thickBot="1">
      <c r="A4" s="58"/>
      <c r="B4" s="178"/>
      <c r="Q4" s="29"/>
    </row>
    <row r="5" spans="1:17" ht="16.5" thickTop="1">
      <c r="A5" s="179"/>
      <c r="B5" s="180"/>
      <c r="C5" s="84"/>
      <c r="D5" s="31"/>
      <c r="E5" s="31"/>
      <c r="F5" s="31"/>
      <c r="G5" s="32"/>
      <c r="H5" s="32"/>
      <c r="I5" s="32"/>
      <c r="J5" s="32"/>
      <c r="K5" s="32"/>
      <c r="L5" s="32"/>
      <c r="M5" s="32"/>
      <c r="N5" s="32"/>
      <c r="O5" s="33"/>
      <c r="Q5" s="29"/>
    </row>
    <row r="6" spans="1:15" ht="15.75">
      <c r="A6" s="181"/>
      <c r="B6" s="101"/>
      <c r="C6" s="269" t="s">
        <v>546</v>
      </c>
      <c r="D6" s="399" t="s">
        <v>2</v>
      </c>
      <c r="E6" s="400"/>
      <c r="F6" s="400"/>
      <c r="G6" s="400"/>
      <c r="H6" s="400"/>
      <c r="I6" s="400"/>
      <c r="J6" s="400"/>
      <c r="K6" s="400"/>
      <c r="L6" s="400"/>
      <c r="M6" s="401"/>
      <c r="N6" s="35"/>
      <c r="O6" s="49"/>
    </row>
    <row r="7" spans="1:15" ht="15.75">
      <c r="A7" s="181"/>
      <c r="B7" s="101"/>
      <c r="C7" s="76" t="s">
        <v>547</v>
      </c>
      <c r="D7" s="37">
        <v>1995</v>
      </c>
      <c r="E7" s="37">
        <v>1996</v>
      </c>
      <c r="F7" s="37">
        <v>1997</v>
      </c>
      <c r="G7" s="37">
        <v>1998</v>
      </c>
      <c r="H7" s="37">
        <v>1999</v>
      </c>
      <c r="I7" s="37">
        <v>2000</v>
      </c>
      <c r="J7" s="37">
        <v>2001</v>
      </c>
      <c r="K7" s="37">
        <v>2002</v>
      </c>
      <c r="L7" s="37">
        <v>2003</v>
      </c>
      <c r="M7" s="37">
        <v>2004</v>
      </c>
      <c r="N7" s="38"/>
      <c r="O7" s="49"/>
    </row>
    <row r="8" spans="1:15" ht="15.75">
      <c r="A8" s="181"/>
      <c r="B8" s="101"/>
      <c r="C8" s="269" t="s">
        <v>548</v>
      </c>
      <c r="D8" s="268" t="s">
        <v>524</v>
      </c>
      <c r="E8" s="268" t="s">
        <v>524</v>
      </c>
      <c r="F8" s="268" t="s">
        <v>524</v>
      </c>
      <c r="G8" s="268" t="s">
        <v>524</v>
      </c>
      <c r="H8" s="268" t="s">
        <v>524</v>
      </c>
      <c r="I8" s="268" t="s">
        <v>524</v>
      </c>
      <c r="J8" s="268" t="s">
        <v>524</v>
      </c>
      <c r="K8" s="268" t="s">
        <v>524</v>
      </c>
      <c r="L8" s="268" t="s">
        <v>524</v>
      </c>
      <c r="M8" s="268" t="s">
        <v>524</v>
      </c>
      <c r="N8" s="182"/>
      <c r="O8" s="49"/>
    </row>
    <row r="9" spans="1:15" ht="10.5" customHeight="1" thickBot="1">
      <c r="A9" s="181"/>
      <c r="B9" s="101"/>
      <c r="C9" s="86"/>
      <c r="D9" s="108"/>
      <c r="E9" s="108"/>
      <c r="F9" s="108"/>
      <c r="G9" s="215"/>
      <c r="H9" s="215"/>
      <c r="I9" s="215"/>
      <c r="J9" s="215"/>
      <c r="K9" s="215"/>
      <c r="L9" s="215"/>
      <c r="M9" s="215"/>
      <c r="N9" s="183"/>
      <c r="O9" s="49"/>
    </row>
    <row r="10" spans="1:15" ht="17.25" thickBot="1" thickTop="1">
      <c r="A10" s="168" t="s">
        <v>264</v>
      </c>
      <c r="B10" s="101"/>
      <c r="C10" s="184" t="s">
        <v>119</v>
      </c>
      <c r="D10" s="334">
        <f>-'Table 1'!E10</f>
        <v>0</v>
      </c>
      <c r="E10" s="334">
        <f>-'Table 1'!F10</f>
        <v>324751.905</v>
      </c>
      <c r="F10" s="334">
        <f>-'Table 1'!G10</f>
        <v>533468</v>
      </c>
      <c r="G10" s="334">
        <f>-'Table 1'!H10</f>
        <v>825982.7909090909</v>
      </c>
      <c r="H10" s="334">
        <f>-'Table 1'!I10</f>
        <v>627617</v>
      </c>
      <c r="I10" s="334">
        <f>-'Table 1'!J10</f>
        <v>391338.0029999999</v>
      </c>
      <c r="J10" s="334">
        <f>-'Table 1'!K10</f>
        <v>615322</v>
      </c>
      <c r="K10" s="334">
        <f>-'Table 1'!L10</f>
        <v>1535748</v>
      </c>
      <c r="L10" s="334">
        <f>-'Table 1'!M10</f>
        <v>1360257</v>
      </c>
      <c r="M10" s="355">
        <f>-'Table 1'!N10</f>
        <v>1323658</v>
      </c>
      <c r="N10" s="246"/>
      <c r="O10" s="49"/>
    </row>
    <row r="11" spans="1:15" ht="6" customHeight="1" thickTop="1">
      <c r="A11" s="164"/>
      <c r="B11" s="101"/>
      <c r="C11" s="185"/>
      <c r="D11" s="335"/>
      <c r="E11" s="336"/>
      <c r="F11" s="336"/>
      <c r="G11" s="337"/>
      <c r="H11" s="337"/>
      <c r="I11" s="337"/>
      <c r="J11" s="337"/>
      <c r="K11" s="337"/>
      <c r="L11" s="337"/>
      <c r="M11" s="337"/>
      <c r="N11" s="243"/>
      <c r="O11" s="49"/>
    </row>
    <row r="12" spans="1:15" s="157" customFormat="1" ht="16.5" customHeight="1">
      <c r="A12" s="168" t="s">
        <v>265</v>
      </c>
      <c r="B12" s="186"/>
      <c r="C12" s="187" t="s">
        <v>111</v>
      </c>
      <c r="D12" s="338">
        <f aca="true" t="shared" si="0" ref="D12:K12">D13+D14+D15+D18+D21</f>
        <v>374251</v>
      </c>
      <c r="E12" s="338">
        <f t="shared" si="0"/>
        <v>-105474</v>
      </c>
      <c r="F12" s="338">
        <f t="shared" si="0"/>
        <v>-301960</v>
      </c>
      <c r="G12" s="339">
        <f t="shared" si="0"/>
        <v>-241554</v>
      </c>
      <c r="H12" s="339">
        <f t="shared" si="0"/>
        <v>-55228</v>
      </c>
      <c r="I12" s="339">
        <f t="shared" si="0"/>
        <v>-248475</v>
      </c>
      <c r="J12" s="339">
        <f t="shared" si="0"/>
        <v>447361</v>
      </c>
      <c r="K12" s="339">
        <f t="shared" si="0"/>
        <v>-123027</v>
      </c>
      <c r="L12" s="339">
        <f>L13+L14+L15+L18+L21</f>
        <v>-86361</v>
      </c>
      <c r="M12" s="339">
        <f>M13+M14+M15+M18+M21</f>
        <v>389865</v>
      </c>
      <c r="N12" s="247"/>
      <c r="O12" s="188"/>
    </row>
    <row r="13" spans="1:15" s="157" customFormat="1" ht="16.5" customHeight="1">
      <c r="A13" s="168" t="s">
        <v>266</v>
      </c>
      <c r="B13" s="189"/>
      <c r="C13" s="190" t="s">
        <v>98</v>
      </c>
      <c r="D13" s="340">
        <v>186475</v>
      </c>
      <c r="E13" s="340">
        <v>-163458</v>
      </c>
      <c r="F13" s="340">
        <v>-49228</v>
      </c>
      <c r="G13" s="341">
        <v>-143457</v>
      </c>
      <c r="H13" s="341">
        <v>175993</v>
      </c>
      <c r="I13" s="341">
        <v>-105264</v>
      </c>
      <c r="J13" s="341">
        <v>248436</v>
      </c>
      <c r="K13" s="341">
        <v>-307478</v>
      </c>
      <c r="L13" s="341">
        <v>21834</v>
      </c>
      <c r="M13" s="341">
        <v>225062</v>
      </c>
      <c r="N13" s="247"/>
      <c r="O13" s="188"/>
    </row>
    <row r="14" spans="1:15" s="157" customFormat="1" ht="16.5" customHeight="1">
      <c r="A14" s="168" t="s">
        <v>267</v>
      </c>
      <c r="B14" s="189"/>
      <c r="C14" s="190" t="s">
        <v>135</v>
      </c>
      <c r="D14" s="340">
        <v>-2700</v>
      </c>
      <c r="E14" s="340">
        <v>0</v>
      </c>
      <c r="F14" s="340">
        <v>9275</v>
      </c>
      <c r="G14" s="341">
        <v>7237</v>
      </c>
      <c r="H14" s="341">
        <v>-134003</v>
      </c>
      <c r="I14" s="341">
        <v>-92787</v>
      </c>
      <c r="J14" s="341">
        <v>-47149</v>
      </c>
      <c r="K14" s="341">
        <v>-79351</v>
      </c>
      <c r="L14" s="341">
        <v>977</v>
      </c>
      <c r="M14" s="341">
        <v>-14569</v>
      </c>
      <c r="N14" s="247"/>
      <c r="O14" s="188"/>
    </row>
    <row r="15" spans="1:15" s="157" customFormat="1" ht="16.5" customHeight="1">
      <c r="A15" s="168" t="s">
        <v>268</v>
      </c>
      <c r="B15" s="189"/>
      <c r="C15" s="190" t="s">
        <v>45</v>
      </c>
      <c r="D15" s="341">
        <v>-12813</v>
      </c>
      <c r="E15" s="341">
        <v>-6805</v>
      </c>
      <c r="F15" s="341">
        <v>47256</v>
      </c>
      <c r="G15" s="341">
        <v>-47523</v>
      </c>
      <c r="H15" s="341">
        <v>-6275</v>
      </c>
      <c r="I15" s="341">
        <v>-55780</v>
      </c>
      <c r="J15" s="341">
        <v>-19417</v>
      </c>
      <c r="K15" s="341">
        <v>-208.00000000000108</v>
      </c>
      <c r="L15" s="341">
        <v>-42252</v>
      </c>
      <c r="M15" s="341">
        <v>87070</v>
      </c>
      <c r="N15" s="247"/>
      <c r="O15" s="188"/>
    </row>
    <row r="16" spans="1:15" s="157" customFormat="1" ht="16.5" customHeight="1">
      <c r="A16" s="168" t="s">
        <v>269</v>
      </c>
      <c r="B16" s="189"/>
      <c r="C16" s="191" t="s">
        <v>86</v>
      </c>
      <c r="D16" s="340">
        <v>13249.63</v>
      </c>
      <c r="E16" s="340">
        <v>17234.86</v>
      </c>
      <c r="F16" s="340">
        <v>18877.3</v>
      </c>
      <c r="G16" s="341">
        <v>19985.13</v>
      </c>
      <c r="H16" s="341">
        <v>24186.99</v>
      </c>
      <c r="I16" s="341">
        <v>28084.88</v>
      </c>
      <c r="J16" s="341">
        <v>29937</v>
      </c>
      <c r="K16" s="341">
        <v>40642.324361000006</v>
      </c>
      <c r="L16" s="341">
        <v>36123.71335748001</v>
      </c>
      <c r="M16" s="341">
        <v>111700</v>
      </c>
      <c r="N16" s="247"/>
      <c r="O16" s="188"/>
    </row>
    <row r="17" spans="1:15" s="157" customFormat="1" ht="16.5" customHeight="1">
      <c r="A17" s="168" t="s">
        <v>270</v>
      </c>
      <c r="B17" s="189"/>
      <c r="C17" s="190" t="s">
        <v>87</v>
      </c>
      <c r="D17" s="340">
        <v>-26062.63</v>
      </c>
      <c r="E17" s="340">
        <v>-24039.86</v>
      </c>
      <c r="F17" s="340">
        <v>28378.7</v>
      </c>
      <c r="G17" s="341">
        <v>-67508.13</v>
      </c>
      <c r="H17" s="341">
        <v>-30461.99</v>
      </c>
      <c r="I17" s="341">
        <v>-83864.88</v>
      </c>
      <c r="J17" s="341">
        <v>-49354</v>
      </c>
      <c r="K17" s="341">
        <v>-40850.324361000006</v>
      </c>
      <c r="L17" s="341">
        <v>-78375.71335748001</v>
      </c>
      <c r="M17" s="341">
        <v>-24630</v>
      </c>
      <c r="N17" s="247"/>
      <c r="O17" s="188"/>
    </row>
    <row r="18" spans="1:15" s="157" customFormat="1" ht="16.5" customHeight="1">
      <c r="A18" s="168" t="s">
        <v>271</v>
      </c>
      <c r="B18" s="189"/>
      <c r="C18" s="191" t="s">
        <v>46</v>
      </c>
      <c r="D18" s="341">
        <v>165459</v>
      </c>
      <c r="E18" s="341">
        <v>48046</v>
      </c>
      <c r="F18" s="341">
        <v>-427993</v>
      </c>
      <c r="G18" s="341">
        <v>-85808</v>
      </c>
      <c r="H18" s="341">
        <v>-175674</v>
      </c>
      <c r="I18" s="341">
        <v>-25687</v>
      </c>
      <c r="J18" s="341">
        <v>210014</v>
      </c>
      <c r="K18" s="341">
        <v>163364</v>
      </c>
      <c r="L18" s="341">
        <v>-109586</v>
      </c>
      <c r="M18" s="341">
        <v>-109060</v>
      </c>
      <c r="N18" s="247"/>
      <c r="O18" s="188"/>
    </row>
    <row r="19" spans="1:15" s="157" customFormat="1" ht="16.5" customHeight="1">
      <c r="A19" s="168" t="s">
        <v>272</v>
      </c>
      <c r="B19" s="189"/>
      <c r="C19" s="191" t="s">
        <v>86</v>
      </c>
      <c r="D19" s="340">
        <v>265155</v>
      </c>
      <c r="E19" s="340">
        <v>285748</v>
      </c>
      <c r="F19" s="340">
        <v>16827</v>
      </c>
      <c r="G19" s="341">
        <v>56687</v>
      </c>
      <c r="H19" s="341">
        <v>26679</v>
      </c>
      <c r="I19" s="341">
        <v>83542</v>
      </c>
      <c r="J19" s="341">
        <v>304152</v>
      </c>
      <c r="K19" s="341">
        <v>272954.1089012254</v>
      </c>
      <c r="L19" s="341">
        <v>32054.5017886271</v>
      </c>
      <c r="M19" s="341">
        <v>28029.75079121348</v>
      </c>
      <c r="N19" s="247"/>
      <c r="O19" s="188"/>
    </row>
    <row r="20" spans="1:15" s="157" customFormat="1" ht="16.5" customHeight="1">
      <c r="A20" s="168" t="s">
        <v>273</v>
      </c>
      <c r="B20" s="189"/>
      <c r="C20" s="190" t="s">
        <v>87</v>
      </c>
      <c r="D20" s="340">
        <v>-99696</v>
      </c>
      <c r="E20" s="340">
        <v>-237702</v>
      </c>
      <c r="F20" s="340">
        <v>-444820</v>
      </c>
      <c r="G20" s="341">
        <v>-142495</v>
      </c>
      <c r="H20" s="341">
        <v>-202353</v>
      </c>
      <c r="I20" s="341">
        <v>-109229</v>
      </c>
      <c r="J20" s="341">
        <v>-94138</v>
      </c>
      <c r="K20" s="341">
        <v>-109590.10890122534</v>
      </c>
      <c r="L20" s="341">
        <v>-141640.5017886271</v>
      </c>
      <c r="M20" s="341">
        <v>-137089.7507912135</v>
      </c>
      <c r="N20" s="247"/>
      <c r="O20" s="188"/>
    </row>
    <row r="21" spans="1:15" s="157" customFormat="1" ht="16.5" customHeight="1">
      <c r="A21" s="168" t="s">
        <v>274</v>
      </c>
      <c r="B21" s="189"/>
      <c r="C21" s="190" t="s">
        <v>99</v>
      </c>
      <c r="D21" s="340">
        <v>37830</v>
      </c>
      <c r="E21" s="340">
        <v>16743</v>
      </c>
      <c r="F21" s="340">
        <v>118730</v>
      </c>
      <c r="G21" s="341">
        <v>27997</v>
      </c>
      <c r="H21" s="341">
        <v>84731</v>
      </c>
      <c r="I21" s="341">
        <v>31043</v>
      </c>
      <c r="J21" s="341">
        <v>55477</v>
      </c>
      <c r="K21" s="341">
        <v>100646</v>
      </c>
      <c r="L21" s="341">
        <v>42666</v>
      </c>
      <c r="M21" s="341">
        <v>201362</v>
      </c>
      <c r="N21" s="247"/>
      <c r="O21" s="188"/>
    </row>
    <row r="22" spans="1:15" s="157" customFormat="1" ht="16.5" customHeight="1">
      <c r="A22" s="164"/>
      <c r="B22" s="189"/>
      <c r="C22" s="190"/>
      <c r="D22" s="342"/>
      <c r="E22" s="343"/>
      <c r="F22" s="343"/>
      <c r="G22" s="344"/>
      <c r="H22" s="344"/>
      <c r="I22" s="344"/>
      <c r="J22" s="344"/>
      <c r="K22" s="344"/>
      <c r="L22" s="344"/>
      <c r="M22" s="344"/>
      <c r="N22" s="247"/>
      <c r="O22" s="188"/>
    </row>
    <row r="23" spans="1:15" s="157" customFormat="1" ht="16.5" customHeight="1">
      <c r="A23" s="168" t="s">
        <v>275</v>
      </c>
      <c r="B23" s="189"/>
      <c r="C23" s="218" t="s">
        <v>145</v>
      </c>
      <c r="D23" s="339">
        <f aca="true" t="shared" si="1" ref="D23:K23">SUM(D24:D33)</f>
        <v>82661.99999999985</v>
      </c>
      <c r="E23" s="339">
        <f t="shared" si="1"/>
        <v>-58094.99999999971</v>
      </c>
      <c r="F23" s="339">
        <f t="shared" si="1"/>
        <v>208644.99999999936</v>
      </c>
      <c r="G23" s="339">
        <f t="shared" si="1"/>
        <v>203530.0000000007</v>
      </c>
      <c r="H23" s="339">
        <f t="shared" si="1"/>
        <v>172646.99999999977</v>
      </c>
      <c r="I23" s="339">
        <f t="shared" si="1"/>
        <v>227858.0000000003</v>
      </c>
      <c r="J23" s="339">
        <f t="shared" si="1"/>
        <v>-454303.0000000004</v>
      </c>
      <c r="K23" s="339">
        <f t="shared" si="1"/>
        <v>127536.99999999936</v>
      </c>
      <c r="L23" s="339">
        <f>SUM(L24:L33)</f>
        <v>93881.0000000011</v>
      </c>
      <c r="M23" s="339">
        <f>SUM(M24:M33)</f>
        <v>-431301.99999999936</v>
      </c>
      <c r="N23" s="247"/>
      <c r="O23" s="188"/>
    </row>
    <row r="24" spans="1:15" s="157" customFormat="1" ht="16.5" customHeight="1">
      <c r="A24" s="168" t="s">
        <v>276</v>
      </c>
      <c r="B24" s="189"/>
      <c r="C24" s="190" t="s">
        <v>108</v>
      </c>
      <c r="D24" s="345">
        <v>0</v>
      </c>
      <c r="E24" s="345">
        <v>0</v>
      </c>
      <c r="F24" s="345">
        <v>665</v>
      </c>
      <c r="G24" s="346">
        <v>3315</v>
      </c>
      <c r="H24" s="346">
        <v>136800</v>
      </c>
      <c r="I24" s="346">
        <v>95953</v>
      </c>
      <c r="J24" s="346">
        <v>66427</v>
      </c>
      <c r="K24" s="346">
        <v>51336</v>
      </c>
      <c r="L24" s="346">
        <v>35829</v>
      </c>
      <c r="M24" s="346">
        <v>39289</v>
      </c>
      <c r="N24" s="247"/>
      <c r="O24" s="188"/>
    </row>
    <row r="25" spans="1:15" s="157" customFormat="1" ht="16.5" customHeight="1">
      <c r="A25" s="168" t="s">
        <v>277</v>
      </c>
      <c r="B25" s="189"/>
      <c r="C25" s="190" t="s">
        <v>144</v>
      </c>
      <c r="D25" s="340">
        <v>2816</v>
      </c>
      <c r="E25" s="340">
        <v>-17425</v>
      </c>
      <c r="F25" s="340">
        <v>-33356</v>
      </c>
      <c r="G25" s="341">
        <v>-57103</v>
      </c>
      <c r="H25" s="341">
        <v>-70778</v>
      </c>
      <c r="I25" s="341">
        <v>-15063</v>
      </c>
      <c r="J25" s="341">
        <v>-364805</v>
      </c>
      <c r="K25" s="341">
        <v>145647</v>
      </c>
      <c r="L25" s="341">
        <v>-191789</v>
      </c>
      <c r="M25" s="341">
        <v>-230747</v>
      </c>
      <c r="N25" s="247"/>
      <c r="O25" s="188"/>
    </row>
    <row r="26" spans="1:15" s="157" customFormat="1" ht="16.5" customHeight="1">
      <c r="A26" s="164"/>
      <c r="B26" s="189"/>
      <c r="C26" s="192"/>
      <c r="D26" s="347"/>
      <c r="E26" s="348"/>
      <c r="F26" s="343"/>
      <c r="G26" s="344"/>
      <c r="H26" s="344"/>
      <c r="I26" s="344"/>
      <c r="J26" s="344"/>
      <c r="K26" s="344"/>
      <c r="L26" s="344"/>
      <c r="M26" s="344"/>
      <c r="N26" s="247"/>
      <c r="O26" s="188"/>
    </row>
    <row r="27" spans="1:15" s="157" customFormat="1" ht="16.5" customHeight="1">
      <c r="A27" s="168" t="s">
        <v>278</v>
      </c>
      <c r="B27" s="189"/>
      <c r="C27" s="192" t="s">
        <v>142</v>
      </c>
      <c r="D27" s="340">
        <v>32695.890459734925</v>
      </c>
      <c r="E27" s="340">
        <v>37421.00006439682</v>
      </c>
      <c r="F27" s="340">
        <v>-10459.604967092331</v>
      </c>
      <c r="G27" s="341">
        <v>2865.1185862605644</v>
      </c>
      <c r="H27" s="341">
        <v>-4167.753982390991</v>
      </c>
      <c r="I27" s="341">
        <v>-25073.598291800976</v>
      </c>
      <c r="J27" s="341">
        <v>12616.262094486956</v>
      </c>
      <c r="K27" s="341">
        <v>60005.44197185377</v>
      </c>
      <c r="L27" s="341">
        <v>58253.99870812623</v>
      </c>
      <c r="M27" s="341">
        <v>79381.43085753541</v>
      </c>
      <c r="N27" s="248"/>
      <c r="O27" s="188"/>
    </row>
    <row r="28" spans="1:15" s="157" customFormat="1" ht="16.5" customHeight="1">
      <c r="A28" s="168" t="s">
        <v>279</v>
      </c>
      <c r="B28" s="189"/>
      <c r="C28" s="190" t="s">
        <v>136</v>
      </c>
      <c r="D28" s="349">
        <v>-32717</v>
      </c>
      <c r="E28" s="349">
        <v>-102430</v>
      </c>
      <c r="F28" s="349">
        <v>-12773.89265722224</v>
      </c>
      <c r="G28" s="350">
        <v>-14794.048785347239</v>
      </c>
      <c r="H28" s="350">
        <v>14903.973056523504</v>
      </c>
      <c r="I28" s="350">
        <v>37665.95725414225</v>
      </c>
      <c r="J28" s="350">
        <v>-1824.7929302006899</v>
      </c>
      <c r="K28" s="350">
        <v>-31123.977404172638</v>
      </c>
      <c r="L28" s="350">
        <v>-44766.58929499602</v>
      </c>
      <c r="M28" s="350">
        <v>-118202.45742518641</v>
      </c>
      <c r="N28" s="247"/>
      <c r="O28" s="188"/>
    </row>
    <row r="29" spans="1:15" s="157" customFormat="1" ht="16.5" customHeight="1">
      <c r="A29" s="168" t="s">
        <v>280</v>
      </c>
      <c r="B29" s="189"/>
      <c r="C29" s="191" t="s">
        <v>143</v>
      </c>
      <c r="D29" s="341"/>
      <c r="E29" s="341"/>
      <c r="F29" s="341"/>
      <c r="G29" s="341"/>
      <c r="H29" s="341"/>
      <c r="I29" s="341"/>
      <c r="J29" s="341">
        <v>800</v>
      </c>
      <c r="K29" s="341">
        <v>700</v>
      </c>
      <c r="L29" s="341">
        <v>200</v>
      </c>
      <c r="M29" s="341">
        <v>-3100</v>
      </c>
      <c r="N29" s="247"/>
      <c r="O29" s="188"/>
    </row>
    <row r="30" spans="1:15" s="157" customFormat="1" ht="16.5" customHeight="1">
      <c r="A30" s="164"/>
      <c r="B30" s="189"/>
      <c r="C30" s="192"/>
      <c r="D30" s="347"/>
      <c r="E30" s="348"/>
      <c r="F30" s="348"/>
      <c r="G30" s="351"/>
      <c r="H30" s="351"/>
      <c r="I30" s="351"/>
      <c r="J30" s="351"/>
      <c r="K30" s="351"/>
      <c r="L30" s="351"/>
      <c r="M30" s="351"/>
      <c r="N30" s="247"/>
      <c r="O30" s="188"/>
    </row>
    <row r="31" spans="1:15" s="157" customFormat="1" ht="16.5" customHeight="1">
      <c r="A31" s="168" t="s">
        <v>281</v>
      </c>
      <c r="B31" s="189"/>
      <c r="C31" s="190" t="s">
        <v>120</v>
      </c>
      <c r="D31" s="340">
        <v>79867.10954026494</v>
      </c>
      <c r="E31" s="340">
        <v>24338.999935603468</v>
      </c>
      <c r="F31" s="340">
        <v>264569.4976243139</v>
      </c>
      <c r="G31" s="341">
        <v>269246.93019908736</v>
      </c>
      <c r="H31" s="341">
        <v>95888.78092586726</v>
      </c>
      <c r="I31" s="341">
        <v>134375.64103765902</v>
      </c>
      <c r="J31" s="341">
        <v>-167516.46916428668</v>
      </c>
      <c r="K31" s="341">
        <v>-99027.46456768177</v>
      </c>
      <c r="L31" s="341">
        <v>236153.5905868709</v>
      </c>
      <c r="M31" s="341">
        <v>-197922.97343234834</v>
      </c>
      <c r="N31" s="247"/>
      <c r="O31" s="188"/>
    </row>
    <row r="32" spans="1:15" s="157" customFormat="1" ht="16.5" customHeight="1">
      <c r="A32" s="168" t="s">
        <v>282</v>
      </c>
      <c r="B32" s="189"/>
      <c r="C32" s="190" t="s">
        <v>116</v>
      </c>
      <c r="D32" s="340">
        <v>0</v>
      </c>
      <c r="E32" s="340">
        <v>0</v>
      </c>
      <c r="F32" s="340">
        <v>0</v>
      </c>
      <c r="G32" s="341">
        <v>0</v>
      </c>
      <c r="H32" s="341">
        <v>0</v>
      </c>
      <c r="I32" s="341">
        <v>0</v>
      </c>
      <c r="J32" s="341">
        <v>0</v>
      </c>
      <c r="K32" s="341">
        <v>0</v>
      </c>
      <c r="L32" s="341">
        <v>0</v>
      </c>
      <c r="M32" s="341">
        <v>0</v>
      </c>
      <c r="N32" s="247"/>
      <c r="O32" s="188"/>
    </row>
    <row r="33" spans="1:15" s="157" customFormat="1" ht="16.5" customHeight="1">
      <c r="A33" s="168" t="s">
        <v>283</v>
      </c>
      <c r="B33" s="189"/>
      <c r="C33" s="190" t="s">
        <v>117</v>
      </c>
      <c r="D33" s="349"/>
      <c r="E33" s="349"/>
      <c r="F33" s="349"/>
      <c r="G33" s="350"/>
      <c r="H33" s="350"/>
      <c r="I33" s="350"/>
      <c r="J33" s="350"/>
      <c r="K33" s="350"/>
      <c r="L33" s="350"/>
      <c r="M33" s="350"/>
      <c r="N33" s="247"/>
      <c r="O33" s="188"/>
    </row>
    <row r="34" spans="1:15" s="157" customFormat="1" ht="16.5" customHeight="1">
      <c r="A34" s="181"/>
      <c r="B34" s="189"/>
      <c r="C34" s="192"/>
      <c r="D34" s="342"/>
      <c r="E34" s="343"/>
      <c r="F34" s="343"/>
      <c r="G34" s="344"/>
      <c r="H34" s="344"/>
      <c r="I34" s="344"/>
      <c r="J34" s="344"/>
      <c r="K34" s="344"/>
      <c r="L34" s="344"/>
      <c r="M34" s="344"/>
      <c r="N34" s="247"/>
      <c r="O34" s="188"/>
    </row>
    <row r="35" spans="1:15" s="157" customFormat="1" ht="16.5" customHeight="1">
      <c r="A35" s="168" t="s">
        <v>284</v>
      </c>
      <c r="B35" s="189"/>
      <c r="C35" s="193" t="s">
        <v>109</v>
      </c>
      <c r="D35" s="340">
        <f>+D36</f>
        <v>544209.0000000001</v>
      </c>
      <c r="E35" s="340">
        <f aca="true" t="shared" si="2" ref="E35:M35">+E36</f>
        <v>11461.094999999681</v>
      </c>
      <c r="F35" s="340">
        <f t="shared" si="2"/>
        <v>-49619.99999999994</v>
      </c>
      <c r="G35" s="341">
        <f t="shared" si="2"/>
        <v>1437.2090909091057</v>
      </c>
      <c r="H35" s="341">
        <f t="shared" si="2"/>
        <v>-40068.99999999977</v>
      </c>
      <c r="I35" s="341">
        <f t="shared" si="2"/>
        <v>5985.996999999799</v>
      </c>
      <c r="J35" s="341">
        <f t="shared" si="2"/>
        <v>5475.000000000466</v>
      </c>
      <c r="K35" s="341">
        <f t="shared" si="2"/>
        <v>80226.00000000047</v>
      </c>
      <c r="L35" s="341">
        <f t="shared" si="2"/>
        <v>40289.99999999907</v>
      </c>
      <c r="M35" s="341">
        <f t="shared" si="2"/>
        <v>32138.9999999993</v>
      </c>
      <c r="N35" s="247"/>
      <c r="O35" s="188"/>
    </row>
    <row r="36" spans="1:15" s="157" customFormat="1" ht="16.5" customHeight="1">
      <c r="A36" s="168" t="s">
        <v>285</v>
      </c>
      <c r="B36" s="189"/>
      <c r="C36" s="194" t="s">
        <v>484</v>
      </c>
      <c r="D36" s="340">
        <f aca="true" t="shared" si="3" ref="D36:M36">D39-(D10+D12+D24+D25+D27+D28+D29+D31)</f>
        <v>544209.0000000001</v>
      </c>
      <c r="E36" s="340">
        <f t="shared" si="3"/>
        <v>11461.094999999681</v>
      </c>
      <c r="F36" s="340">
        <f t="shared" si="3"/>
        <v>-49619.99999999994</v>
      </c>
      <c r="G36" s="341">
        <f t="shared" si="3"/>
        <v>1437.2090909091057</v>
      </c>
      <c r="H36" s="341">
        <f t="shared" si="3"/>
        <v>-40068.99999999977</v>
      </c>
      <c r="I36" s="341">
        <f t="shared" si="3"/>
        <v>5985.996999999799</v>
      </c>
      <c r="J36" s="341">
        <f t="shared" si="3"/>
        <v>5475.000000000466</v>
      </c>
      <c r="K36" s="341">
        <f t="shared" si="3"/>
        <v>80226.00000000047</v>
      </c>
      <c r="L36" s="341">
        <f>L39-(L10+L12+L24+L25+L27+L28+L29+L31)</f>
        <v>40289.99999999907</v>
      </c>
      <c r="M36" s="341">
        <f t="shared" si="3"/>
        <v>32138.9999999993</v>
      </c>
      <c r="N36" s="247"/>
      <c r="O36" s="188"/>
    </row>
    <row r="37" spans="1:15" s="157" customFormat="1" ht="16.5" customHeight="1">
      <c r="A37" s="168" t="s">
        <v>286</v>
      </c>
      <c r="B37" s="189"/>
      <c r="C37" s="190" t="s">
        <v>107</v>
      </c>
      <c r="D37" s="349"/>
      <c r="E37" s="349"/>
      <c r="F37" s="349"/>
      <c r="G37" s="350"/>
      <c r="H37" s="350"/>
      <c r="I37" s="350"/>
      <c r="J37" s="350"/>
      <c r="K37" s="350"/>
      <c r="L37" s="350"/>
      <c r="M37" s="350"/>
      <c r="N37" s="247"/>
      <c r="O37" s="188"/>
    </row>
    <row r="38" spans="1:15" s="157" customFormat="1" ht="11.25" customHeight="1" thickBot="1">
      <c r="A38" s="181"/>
      <c r="B38" s="189"/>
      <c r="C38" s="190"/>
      <c r="D38" s="354"/>
      <c r="E38" s="354"/>
      <c r="F38" s="354"/>
      <c r="G38" s="354"/>
      <c r="H38" s="354"/>
      <c r="I38" s="354"/>
      <c r="J38" s="354"/>
      <c r="K38" s="354"/>
      <c r="L38" s="354"/>
      <c r="M38" s="354"/>
      <c r="N38" s="249"/>
      <c r="O38" s="188"/>
    </row>
    <row r="39" spans="1:15" s="157" customFormat="1" ht="20.25" customHeight="1" thickBot="1" thickTop="1">
      <c r="A39" s="195" t="s">
        <v>287</v>
      </c>
      <c r="B39" s="189"/>
      <c r="C39" s="184" t="s">
        <v>110</v>
      </c>
      <c r="D39" s="334">
        <v>1001122</v>
      </c>
      <c r="E39" s="334">
        <v>172644</v>
      </c>
      <c r="F39" s="334">
        <v>390532.9999999994</v>
      </c>
      <c r="G39" s="355">
        <v>789396.0000000007</v>
      </c>
      <c r="H39" s="355">
        <v>704967</v>
      </c>
      <c r="I39" s="355">
        <v>376707</v>
      </c>
      <c r="J39" s="355">
        <v>613855</v>
      </c>
      <c r="K39" s="355">
        <v>1620484</v>
      </c>
      <c r="L39" s="355">
        <v>1408067</v>
      </c>
      <c r="M39" s="355">
        <v>1314360</v>
      </c>
      <c r="N39" s="250"/>
      <c r="O39" s="188"/>
    </row>
    <row r="40" spans="1:15" s="157" customFormat="1" ht="9" customHeight="1" thickBot="1" thickTop="1">
      <c r="A40" s="181"/>
      <c r="B40" s="189"/>
      <c r="C40" s="196"/>
      <c r="D40" s="219"/>
      <c r="E40" s="219"/>
      <c r="F40" s="219"/>
      <c r="G40" s="219"/>
      <c r="H40" s="219"/>
      <c r="I40" s="219"/>
      <c r="J40" s="219"/>
      <c r="K40" s="219"/>
      <c r="L40" s="219"/>
      <c r="M40" s="219"/>
      <c r="N40" s="219"/>
      <c r="O40" s="188"/>
    </row>
    <row r="41" spans="1:17" ht="20.25" thickBot="1" thickTop="1">
      <c r="A41" s="181"/>
      <c r="B41" s="101"/>
      <c r="C41" s="199" t="s">
        <v>118</v>
      </c>
      <c r="D41" s="200"/>
      <c r="E41" s="200"/>
      <c r="F41" s="200"/>
      <c r="G41" s="200"/>
      <c r="H41" s="200"/>
      <c r="I41" s="200"/>
      <c r="J41" s="200"/>
      <c r="K41" s="200"/>
      <c r="L41" s="200"/>
      <c r="M41" s="200"/>
      <c r="N41" s="201"/>
      <c r="O41" s="49"/>
      <c r="Q41" s="29"/>
    </row>
    <row r="42" spans="1:17" ht="8.25" customHeight="1" thickTop="1">
      <c r="A42" s="181"/>
      <c r="B42" s="101"/>
      <c r="C42" s="202"/>
      <c r="D42" s="203"/>
      <c r="E42" s="204"/>
      <c r="F42" s="204"/>
      <c r="G42" s="204"/>
      <c r="H42" s="204"/>
      <c r="I42" s="204"/>
      <c r="J42" s="204"/>
      <c r="K42" s="204"/>
      <c r="L42" s="204"/>
      <c r="M42" s="204"/>
      <c r="N42" s="204"/>
      <c r="O42" s="49"/>
      <c r="Q42" s="29"/>
    </row>
    <row r="43" spans="1:17" ht="15.75">
      <c r="A43" s="181"/>
      <c r="B43" s="101"/>
      <c r="C43" s="85" t="s">
        <v>47</v>
      </c>
      <c r="D43" s="29"/>
      <c r="E43" s="42"/>
      <c r="F43" s="42"/>
      <c r="G43" s="29" t="s">
        <v>48</v>
      </c>
      <c r="H43" s="29"/>
      <c r="I43" s="29"/>
      <c r="J43" s="29"/>
      <c r="K43" s="29"/>
      <c r="L43" s="29"/>
      <c r="M43" s="29"/>
      <c r="N43" s="42"/>
      <c r="O43" s="49"/>
      <c r="Q43" s="29"/>
    </row>
    <row r="44" spans="1:17" ht="15.75">
      <c r="A44" s="181"/>
      <c r="B44" s="101"/>
      <c r="C44" s="85" t="s">
        <v>112</v>
      </c>
      <c r="D44" s="29"/>
      <c r="E44" s="42"/>
      <c r="F44" s="42"/>
      <c r="G44" s="29" t="s">
        <v>113</v>
      </c>
      <c r="H44" s="29"/>
      <c r="I44" s="29"/>
      <c r="J44" s="29"/>
      <c r="K44" s="29"/>
      <c r="L44" s="29"/>
      <c r="M44" s="29"/>
      <c r="N44" s="42"/>
      <c r="O44" s="49"/>
      <c r="Q44" s="29"/>
    </row>
    <row r="45" spans="1:17" ht="15.75">
      <c r="A45" s="181"/>
      <c r="B45" s="101"/>
      <c r="C45" s="85" t="s">
        <v>114</v>
      </c>
      <c r="D45" s="29"/>
      <c r="E45" s="42"/>
      <c r="F45" s="42"/>
      <c r="G45" s="29" t="s">
        <v>115</v>
      </c>
      <c r="H45" s="29"/>
      <c r="I45" s="29"/>
      <c r="J45" s="29"/>
      <c r="K45" s="29"/>
      <c r="L45" s="29"/>
      <c r="M45" s="29"/>
      <c r="N45" s="42"/>
      <c r="O45" s="49"/>
      <c r="Q45" s="29"/>
    </row>
    <row r="46" spans="1:17" ht="9.75" customHeight="1" thickBot="1">
      <c r="A46" s="205"/>
      <c r="B46" s="206"/>
      <c r="C46" s="207"/>
      <c r="D46" s="147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1"/>
      <c r="Q46" s="29"/>
    </row>
    <row r="47" spans="1:17" ht="16.5" thickTop="1">
      <c r="A47" s="58"/>
      <c r="B47" s="208"/>
      <c r="C47" s="85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</row>
    <row r="49" spans="2:15" ht="15">
      <c r="B49" s="149" t="s">
        <v>156</v>
      </c>
      <c r="C49" s="92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6"/>
    </row>
    <row r="50" spans="2:15" ht="15.75">
      <c r="B50" s="209"/>
      <c r="C50" s="210" t="s">
        <v>421</v>
      </c>
      <c r="D50" s="278">
        <f aca="true" t="shared" si="4" ref="D50:K50">IF(D39="M",0,D39)-IF(D10="M",0,D10)-IF(D12="M",0,D12)-IF(D23="M",0,D23)-IF(D35="M",0,D35)</f>
        <v>0</v>
      </c>
      <c r="E50" s="278">
        <f t="shared" si="4"/>
        <v>0</v>
      </c>
      <c r="F50" s="278">
        <f t="shared" si="4"/>
        <v>0</v>
      </c>
      <c r="G50" s="278">
        <f t="shared" si="4"/>
        <v>0</v>
      </c>
      <c r="H50" s="278">
        <f t="shared" si="4"/>
        <v>0</v>
      </c>
      <c r="I50" s="278">
        <f t="shared" si="4"/>
        <v>0</v>
      </c>
      <c r="J50" s="278">
        <f t="shared" si="4"/>
        <v>-5.820766091346741E-11</v>
      </c>
      <c r="K50" s="278">
        <f t="shared" si="4"/>
        <v>1.7462298274040222E-10</v>
      </c>
      <c r="L50" s="278">
        <f>IF(L39="M",0,L39)-IF(L10="M",0,L10)-IF(L12="M",0,L12)-IF(L23="M",0,L23)-IF(L35="M",0,L35)</f>
        <v>-1.7462298274040222E-10</v>
      </c>
      <c r="M50" s="278">
        <f>IF(M39="M",0,M39)-IF(M10="M",0,M10)-IF(M12="M",0,M12)-IF(M23="M",0,M23)-IF(M35="M",0,M35)</f>
        <v>5.820766091346741E-11</v>
      </c>
      <c r="N50" s="285"/>
      <c r="O50" s="68"/>
    </row>
    <row r="51" spans="2:15" ht="15.75">
      <c r="B51" s="209"/>
      <c r="C51" s="210" t="s">
        <v>422</v>
      </c>
      <c r="D51" s="278">
        <f aca="true" t="shared" si="5" ref="D51:K51">IF(D12="M",0,D12)-IF(D13="M",0,D13)-IF(D14="M",0,D14)-IF(D15="M",0,D15)-IF(D18="M",0,D18)-IF(D21="M",0,D21)</f>
        <v>0</v>
      </c>
      <c r="E51" s="278">
        <f t="shared" si="5"/>
        <v>0</v>
      </c>
      <c r="F51" s="278">
        <f t="shared" si="5"/>
        <v>0</v>
      </c>
      <c r="G51" s="278">
        <f t="shared" si="5"/>
        <v>0</v>
      </c>
      <c r="H51" s="278">
        <f t="shared" si="5"/>
        <v>0</v>
      </c>
      <c r="I51" s="278">
        <f t="shared" si="5"/>
        <v>0</v>
      </c>
      <c r="J51" s="278">
        <f t="shared" si="5"/>
        <v>0</v>
      </c>
      <c r="K51" s="278">
        <f t="shared" si="5"/>
        <v>0</v>
      </c>
      <c r="L51" s="278">
        <f>IF(L12="M",0,L12)-IF(L13="M",0,L13)-IF(L14="M",0,L14)-IF(L15="M",0,L15)-IF(L18="M",0,L18)-IF(L21="M",0,L21)</f>
        <v>0</v>
      </c>
      <c r="M51" s="278">
        <f>IF(M12="M",0,M12)-IF(M13="M",0,M13)-IF(M14="M",0,M14)-IF(M15="M",0,M15)-IF(M18="M",0,M18)-IF(M21="M",0,M21)</f>
        <v>0</v>
      </c>
      <c r="N51" s="285"/>
      <c r="O51" s="68"/>
    </row>
    <row r="52" spans="2:15" ht="15.75">
      <c r="B52" s="209"/>
      <c r="C52" s="210" t="s">
        <v>423</v>
      </c>
      <c r="D52" s="278">
        <f aca="true" t="shared" si="6" ref="D52:K52">IF(D15="M",0,D15)-IF(D16="M",0,D16)-IF(D17="M",0,D17)</f>
        <v>0</v>
      </c>
      <c r="E52" s="278">
        <f t="shared" si="6"/>
        <v>0</v>
      </c>
      <c r="F52" s="278">
        <f t="shared" si="6"/>
        <v>0</v>
      </c>
      <c r="G52" s="278">
        <f t="shared" si="6"/>
        <v>0</v>
      </c>
      <c r="H52" s="278">
        <f t="shared" si="6"/>
        <v>0</v>
      </c>
      <c r="I52" s="278">
        <f t="shared" si="6"/>
        <v>0</v>
      </c>
      <c r="J52" s="278">
        <f t="shared" si="6"/>
        <v>0</v>
      </c>
      <c r="K52" s="278">
        <f t="shared" si="6"/>
        <v>0</v>
      </c>
      <c r="L52" s="278">
        <f>IF(L15="M",0,L15)-IF(L16="M",0,L16)-IF(L17="M",0,L17)</f>
        <v>0</v>
      </c>
      <c r="M52" s="278">
        <f>IF(M15="M",0,M15)-IF(M16="M",0,M16)-IF(M17="M",0,M17)</f>
        <v>0</v>
      </c>
      <c r="N52" s="285"/>
      <c r="O52" s="68"/>
    </row>
    <row r="53" spans="2:15" ht="15.75">
      <c r="B53" s="209"/>
      <c r="C53" s="210" t="s">
        <v>424</v>
      </c>
      <c r="D53" s="278">
        <f aca="true" t="shared" si="7" ref="D53:K53">IF(D18="M",0,D18)-IF(D19="M",0,D19)-IF(D20="M",0,D20)</f>
        <v>0</v>
      </c>
      <c r="E53" s="278">
        <f t="shared" si="7"/>
        <v>0</v>
      </c>
      <c r="F53" s="278">
        <f t="shared" si="7"/>
        <v>0</v>
      </c>
      <c r="G53" s="278">
        <f t="shared" si="7"/>
        <v>0</v>
      </c>
      <c r="H53" s="278">
        <f t="shared" si="7"/>
        <v>0</v>
      </c>
      <c r="I53" s="278">
        <f t="shared" si="7"/>
        <v>0</v>
      </c>
      <c r="J53" s="278">
        <f t="shared" si="7"/>
        <v>0</v>
      </c>
      <c r="K53" s="278">
        <f t="shared" si="7"/>
        <v>0</v>
      </c>
      <c r="L53" s="278">
        <f>IF(L18="M",0,L18)-IF(L19="M",0,L19)-IF(L20="M",0,L20)</f>
        <v>0</v>
      </c>
      <c r="M53" s="278">
        <f>IF(M18="M",0,M18)-IF(M19="M",0,M19)-IF(M20="M",0,M20)</f>
        <v>0</v>
      </c>
      <c r="N53" s="285"/>
      <c r="O53" s="68"/>
    </row>
    <row r="54" spans="2:15" ht="23.25">
      <c r="B54" s="209"/>
      <c r="C54" s="210" t="s">
        <v>425</v>
      </c>
      <c r="D54" s="278">
        <f aca="true" t="shared" si="8" ref="D54:K54">IF(D23="M",0,D23)-IF(D24="M",0,D24)-IF(D25="M",0,D25)-IF(D27="M",0,D27)-IF(D28="M",0,D28)-IF(D29="M",0,D29)-IF(D31="M",0,D31)-IF(D32="M",0,D32)-IF(D33="M",0,D33)</f>
        <v>0</v>
      </c>
      <c r="E54" s="278">
        <f t="shared" si="8"/>
        <v>0</v>
      </c>
      <c r="F54" s="278">
        <f t="shared" si="8"/>
        <v>0</v>
      </c>
      <c r="G54" s="278">
        <f t="shared" si="8"/>
        <v>0</v>
      </c>
      <c r="H54" s="278">
        <f t="shared" si="8"/>
        <v>-1.4551915228366852E-11</v>
      </c>
      <c r="I54" s="278">
        <f t="shared" si="8"/>
        <v>0</v>
      </c>
      <c r="J54" s="278">
        <f t="shared" si="8"/>
        <v>0</v>
      </c>
      <c r="K54" s="278">
        <f t="shared" si="8"/>
        <v>0</v>
      </c>
      <c r="L54" s="278">
        <f>IF(L23="M",0,L23)-IF(L24="M",0,L24)-IF(L25="M",0,L25)-IF(L27="M",0,L27)-IF(L28="M",0,L28)-IF(L29="M",0,L29)-IF(L31="M",0,L31)-IF(L32="M",0,L32)-IF(L33="M",0,L33)</f>
        <v>0</v>
      </c>
      <c r="M54" s="278">
        <f>IF(M23="M",0,M23)-IF(M24="M",0,M24)-IF(M25="M",0,M25)-IF(M27="M",0,M27)-IF(M28="M",0,M28)-IF(M29="M",0,M29)-IF(M31="M",0,M31)-IF(M32="M",0,M32)-IF(M33="M",0,M33)</f>
        <v>0</v>
      </c>
      <c r="N54" s="285"/>
      <c r="O54" s="68"/>
    </row>
    <row r="55" spans="2:15" ht="15.75">
      <c r="B55" s="209"/>
      <c r="C55" s="210" t="s">
        <v>426</v>
      </c>
      <c r="D55" s="278">
        <f aca="true" t="shared" si="9" ref="D55:K55">IF(D35="M",0,D35)-IF(D36="M",0,D36)-IF(D37="M",0,D37)</f>
        <v>0</v>
      </c>
      <c r="E55" s="278">
        <f t="shared" si="9"/>
        <v>0</v>
      </c>
      <c r="F55" s="278">
        <f t="shared" si="9"/>
        <v>0</v>
      </c>
      <c r="G55" s="278">
        <f t="shared" si="9"/>
        <v>0</v>
      </c>
      <c r="H55" s="278">
        <f t="shared" si="9"/>
        <v>0</v>
      </c>
      <c r="I55" s="278">
        <f t="shared" si="9"/>
        <v>0</v>
      </c>
      <c r="J55" s="278">
        <f t="shared" si="9"/>
        <v>0</v>
      </c>
      <c r="K55" s="278">
        <f t="shared" si="9"/>
        <v>0</v>
      </c>
      <c r="L55" s="278">
        <f>IF(L35="M",0,L35)-IF(L36="M",0,L36)-IF(L37="M",0,L37)</f>
        <v>0</v>
      </c>
      <c r="M55" s="278">
        <f>IF(M35="M",0,M35)-IF(M36="M",0,M36)-IF(M37="M",0,M37)</f>
        <v>0</v>
      </c>
      <c r="N55" s="67"/>
      <c r="O55" s="68"/>
    </row>
    <row r="56" spans="2:15" ht="15.75">
      <c r="B56" s="211" t="s">
        <v>407</v>
      </c>
      <c r="C56" s="212"/>
      <c r="D56" s="276"/>
      <c r="E56" s="276"/>
      <c r="F56" s="276"/>
      <c r="G56" s="276"/>
      <c r="H56" s="276"/>
      <c r="I56" s="276"/>
      <c r="J56" s="276"/>
      <c r="K56" s="276"/>
      <c r="L56" s="276"/>
      <c r="M56" s="276"/>
      <c r="N56" s="67"/>
      <c r="O56" s="68"/>
    </row>
    <row r="57" spans="2:15" ht="15.75">
      <c r="B57" s="209"/>
      <c r="C57" s="210" t="s">
        <v>420</v>
      </c>
      <c r="D57" s="276">
        <f>IF('Table 1'!E10="M",0,'Table 1'!E10)+IF('Table 3A'!D10="M",0,'Table 3A'!D10)</f>
        <v>0</v>
      </c>
      <c r="E57" s="276">
        <f>IF('Table 1'!F10="M",0,'Table 1'!F10)+IF('Table 3A'!E10="M",0,'Table 3A'!E10)</f>
        <v>0</v>
      </c>
      <c r="F57" s="276">
        <f>IF('Table 1'!G10="M",0,'Table 1'!G10)+IF('Table 3A'!F10="M",0,'Table 3A'!F10)</f>
        <v>0</v>
      </c>
      <c r="G57" s="276">
        <f>IF('Table 1'!H10="M",0,'Table 1'!H10)+IF('Table 3A'!G10="M",0,'Table 3A'!G10)</f>
        <v>0</v>
      </c>
      <c r="H57" s="276">
        <f>IF('Table 1'!I10="M",0,'Table 1'!I10)+IF('Table 3A'!H10="M",0,'Table 3A'!H10)</f>
        <v>0</v>
      </c>
      <c r="I57" s="276">
        <f>IF('Table 1'!J10="M",0,'Table 1'!J10)+IF('Table 3A'!I10="M",0,'Table 3A'!I10)</f>
        <v>0</v>
      </c>
      <c r="J57" s="276">
        <f>IF('Table 1'!K10="M",0,'Table 1'!K10)+IF('Table 3A'!J10="M",0,'Table 3A'!J10)</f>
        <v>0</v>
      </c>
      <c r="K57" s="276">
        <f>IF('Table 1'!L10="M",0,'Table 1'!L10)+IF('Table 3A'!K10="M",0,'Table 3A'!K10)</f>
        <v>0</v>
      </c>
      <c r="L57" s="276">
        <f>IF('Table 1'!M10="M",0,'Table 1'!M10)+IF('Table 3A'!L10="M",0,'Table 3A'!L10)</f>
        <v>0</v>
      </c>
      <c r="M57" s="276">
        <f>IF('Table 1'!N10="M",0,'Table 1'!N10)+IF('Table 3A'!M10="M",0,'Table 3A'!M10)</f>
        <v>0</v>
      </c>
      <c r="N57" s="67"/>
      <c r="O57" s="68"/>
    </row>
    <row r="58" spans="2:15" ht="15.75">
      <c r="B58" s="209"/>
      <c r="C58" s="210" t="s">
        <v>427</v>
      </c>
      <c r="D58" s="276"/>
      <c r="E58" s="276">
        <f>IF(E39="M",0,E39)-IF('Table 1'!F18="M",0,'Table 1'!F18)+IF('Table 1'!E18="M",0,'Table 1'!E18)</f>
        <v>0</v>
      </c>
      <c r="F58" s="276">
        <f>IF(F39="M",0,F39)-IF('Table 1'!G18="M",0,'Table 1'!G18)+IF('Table 1'!F18="M",0,'Table 1'!F18)</f>
        <v>0</v>
      </c>
      <c r="G58" s="276">
        <f>IF(G39="M",0,G39)-IF('Table 1'!H18="M",0,'Table 1'!H18)+IF('Table 1'!G18="M",0,'Table 1'!G18)</f>
        <v>0</v>
      </c>
      <c r="H58" s="276">
        <f>IF(H39="M",0,H39)-IF('Table 1'!I18="M",0,'Table 1'!I18)+IF('Table 1'!H18="M",0,'Table 1'!H18)</f>
        <v>0</v>
      </c>
      <c r="I58" s="276">
        <f>IF(I39="M",0,I39)-IF('Table 1'!J18="M",0,'Table 1'!J18)+IF('Table 1'!I18="M",0,'Table 1'!I18)</f>
        <v>0</v>
      </c>
      <c r="J58" s="276">
        <f>IF(J39="M",0,J39)-IF('Table 1'!K18="M",0,'Table 1'!K18)+IF('Table 1'!J18="M",0,'Table 1'!J18)</f>
        <v>0</v>
      </c>
      <c r="K58" s="276">
        <f>IF(K39="M",0,K39)-IF('Table 1'!L18="M",0,'Table 1'!L18)+IF('Table 1'!K18="M",0,'Table 1'!K18)</f>
        <v>0</v>
      </c>
      <c r="L58" s="276">
        <f>IF(L39="M",0,L39)-IF('Table 1'!M18="M",0,'Table 1'!M18)+IF('Table 1'!L18="M",0,'Table 1'!L18)</f>
        <v>0</v>
      </c>
      <c r="M58" s="276">
        <f>IF(M39="M",0,M39)-IF('Table 1'!N18="M",0,'Table 1'!N18)+IF('Table 1'!M18="M",0,'Table 1'!M18)</f>
        <v>0</v>
      </c>
      <c r="N58" s="67"/>
      <c r="O58" s="68"/>
    </row>
    <row r="59" spans="2:15" ht="15.75">
      <c r="B59" s="213"/>
      <c r="C59" s="214" t="s">
        <v>428</v>
      </c>
      <c r="D59" s="286">
        <f>IF('Table 1'!E18="M",0,'Table 1'!E18)-IF('Table 3B'!D42="M",0,'Table 3B'!D42)-IF('Table 3C'!D42="M",0,'Table 3C'!D42)-IF('Table 3D'!D42="M",0,'Table 3D'!D42)-IF('Table 3E'!D42="M",0,'Table 3E'!D42)</f>
        <v>0</v>
      </c>
      <c r="E59" s="286">
        <f>IF('Table 1'!F18="M",0,'Table 1'!F18)-IF('Table 3B'!E42="M",0,'Table 3B'!E42)-IF('Table 3C'!E42="M",0,'Table 3C'!E42)-IF('Table 3D'!E42="M",0,'Table 3D'!E42)-IF('Table 3E'!E42="M",0,'Table 3E'!E42)</f>
        <v>0</v>
      </c>
      <c r="F59" s="286">
        <f>IF('Table 1'!G18="M",0,'Table 1'!G18)-IF('Table 3B'!F42="M",0,'Table 3B'!F42)-IF('Table 3C'!F42="M",0,'Table 3C'!F42)-IF('Table 3D'!F42="M",0,'Table 3D'!F42)-IF('Table 3E'!F42="M",0,'Table 3E'!F42)</f>
        <v>0</v>
      </c>
      <c r="G59" s="286">
        <f>IF('Table 1'!H18="M",0,'Table 1'!H18)-IF('Table 3B'!G42="M",0,'Table 3B'!G42)-IF('Table 3C'!G42="M",0,'Table 3C'!G42)-IF('Table 3D'!G42="M",0,'Table 3D'!G42)-IF('Table 3E'!G42="M",0,'Table 3E'!G42)</f>
        <v>0</v>
      </c>
      <c r="H59" s="286">
        <f>IF('Table 1'!I18="M",0,'Table 1'!I18)-IF('Table 3B'!H42="M",0,'Table 3B'!H42)-IF('Table 3C'!H42="M",0,'Table 3C'!H42)-IF('Table 3D'!H42="M",0,'Table 3D'!H42)-IF('Table 3E'!H42="M",0,'Table 3E'!H42)</f>
        <v>0</v>
      </c>
      <c r="I59" s="286">
        <f>IF('Table 1'!J18="M",0,'Table 1'!J18)-IF('Table 3B'!I42="M",0,'Table 3B'!I42)-IF('Table 3C'!I42="M",0,'Table 3C'!I42)-IF('Table 3D'!I42="M",0,'Table 3D'!I42)-IF('Table 3E'!I42="M",0,'Table 3E'!I42)</f>
        <v>0</v>
      </c>
      <c r="J59" s="286">
        <f>IF('Table 1'!K18="M",0,'Table 1'!K18)-IF('Table 3B'!J42="M",0,'Table 3B'!J42)-IF('Table 3C'!J42="M",0,'Table 3C'!J42)-IF('Table 3D'!J42="M",0,'Table 3D'!J42)-IF('Table 3E'!J42="M",0,'Table 3E'!J42)</f>
        <v>0</v>
      </c>
      <c r="K59" s="286">
        <f>IF('Table 1'!L18="M",0,'Table 1'!L18)-IF('Table 3B'!K42="M",0,'Table 3B'!K42)-IF('Table 3C'!K42="M",0,'Table 3C'!K42)-IF('Table 3D'!K42="M",0,'Table 3D'!K42)-IF('Table 3E'!K42="M",0,'Table 3E'!K42)</f>
        <v>0</v>
      </c>
      <c r="L59" s="286">
        <f>IF('Table 1'!M18="M",0,'Table 1'!M18)-IF('Table 3B'!L42="M",0,'Table 3B'!L42)-IF('Table 3C'!L42="M",0,'Table 3C'!L42)-IF('Table 3D'!L42="M",0,'Table 3D'!L42)-IF('Table 3E'!L42="M",0,'Table 3E'!L42)</f>
        <v>0</v>
      </c>
      <c r="M59" s="286">
        <f>IF('Table 1'!N18="M",0,'Table 1'!N18)-IF('Table 3B'!M42="M",0,'Table 3B'!M42)-IF('Table 3C'!M42="M",0,'Table 3C'!M42)-IF('Table 3D'!M42="M",0,'Table 3D'!M42)-IF('Table 3E'!M42="M",0,'Table 3E'!M42)</f>
        <v>0</v>
      </c>
      <c r="N59" s="69"/>
      <c r="O59" s="70"/>
    </row>
    <row r="60" spans="4:13" ht="15.75">
      <c r="D60" s="29"/>
      <c r="E60" s="29"/>
      <c r="F60" s="29"/>
      <c r="G60" s="29"/>
      <c r="H60" s="29"/>
      <c r="I60" s="29"/>
      <c r="J60" s="29"/>
      <c r="K60" s="29"/>
      <c r="L60" s="29"/>
      <c r="M60" s="29"/>
    </row>
  </sheetData>
  <sheetProtection/>
  <mergeCells count="1">
    <mergeCell ref="D6:M6"/>
  </mergeCell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44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 transitionEvaluation="1">
    <pageSetUpPr fitToPage="1"/>
  </sheetPr>
  <dimension ref="A2:Q64"/>
  <sheetViews>
    <sheetView showGridLines="0" defaultGridColor="0" zoomScale="75" zoomScaleNormal="75" colorId="22" workbookViewId="0" topLeftCell="C1">
      <selection activeCell="M15" sqref="M15:M16"/>
    </sheetView>
  </sheetViews>
  <sheetFormatPr defaultColWidth="9.77734375" defaultRowHeight="15"/>
  <cols>
    <col min="1" max="1" width="18.6640625" style="42" hidden="1" customWidth="1"/>
    <col min="2" max="2" width="3.77734375" style="28" customWidth="1"/>
    <col min="3" max="3" width="72.4453125" style="91" customWidth="1"/>
    <col min="4" max="4" width="10.99609375" style="28" customWidth="1"/>
    <col min="5" max="6" width="10.77734375" style="28" customWidth="1"/>
    <col min="7" max="13" width="10.6640625" style="28" customWidth="1"/>
    <col min="14" max="14" width="87.5546875" style="28" customWidth="1"/>
    <col min="15" max="15" width="5.3359375" style="28" customWidth="1"/>
    <col min="16" max="16" width="0.9921875" style="28" customWidth="1"/>
    <col min="17" max="17" width="0.55078125" style="28" customWidth="1"/>
    <col min="18" max="18" width="9.77734375" style="28" customWidth="1"/>
    <col min="19" max="19" width="40.77734375" style="28" customWidth="1"/>
    <col min="20" max="16384" width="9.77734375" style="28" customWidth="1"/>
  </cols>
  <sheetData>
    <row r="2" spans="1:17" ht="18">
      <c r="A2" s="58"/>
      <c r="B2" s="178" t="s">
        <v>44</v>
      </c>
      <c r="C2" s="82" t="s">
        <v>89</v>
      </c>
      <c r="D2" s="27"/>
      <c r="Q2" s="29"/>
    </row>
    <row r="3" spans="1:17" ht="18">
      <c r="A3" s="58"/>
      <c r="B3" s="178"/>
      <c r="C3" s="82" t="s">
        <v>90</v>
      </c>
      <c r="D3" s="27"/>
      <c r="Q3" s="29"/>
    </row>
    <row r="4" spans="1:17" ht="16.5" thickBot="1">
      <c r="A4" s="58"/>
      <c r="B4" s="178"/>
      <c r="C4" s="89"/>
      <c r="D4" s="59"/>
      <c r="Q4" s="29"/>
    </row>
    <row r="5" spans="1:17" ht="16.5" thickTop="1">
      <c r="A5" s="179"/>
      <c r="B5" s="180"/>
      <c r="C5" s="84"/>
      <c r="D5" s="31"/>
      <c r="E5" s="31"/>
      <c r="F5" s="31"/>
      <c r="G5" s="32"/>
      <c r="H5" s="32"/>
      <c r="I5" s="32"/>
      <c r="J5" s="32"/>
      <c r="K5" s="32"/>
      <c r="L5" s="32"/>
      <c r="M5" s="32"/>
      <c r="N5" s="32"/>
      <c r="O5" s="33"/>
      <c r="Q5" s="29"/>
    </row>
    <row r="6" spans="1:15" ht="15.75">
      <c r="A6" s="181"/>
      <c r="B6" s="101"/>
      <c r="C6" s="269" t="s">
        <v>546</v>
      </c>
      <c r="D6" s="399" t="s">
        <v>2</v>
      </c>
      <c r="E6" s="400"/>
      <c r="F6" s="400"/>
      <c r="G6" s="400"/>
      <c r="H6" s="400"/>
      <c r="I6" s="400"/>
      <c r="J6" s="400"/>
      <c r="K6" s="400"/>
      <c r="L6" s="400"/>
      <c r="M6" s="401"/>
      <c r="N6" s="35"/>
      <c r="O6" s="49"/>
    </row>
    <row r="7" spans="1:15" ht="15.75">
      <c r="A7" s="181"/>
      <c r="B7" s="101"/>
      <c r="C7" s="76" t="s">
        <v>547</v>
      </c>
      <c r="D7" s="37">
        <v>1995</v>
      </c>
      <c r="E7" s="37">
        <v>1996</v>
      </c>
      <c r="F7" s="37">
        <v>1997</v>
      </c>
      <c r="G7" s="37">
        <v>1998</v>
      </c>
      <c r="H7" s="37">
        <v>1999</v>
      </c>
      <c r="I7" s="37">
        <v>2000</v>
      </c>
      <c r="J7" s="37">
        <v>2001</v>
      </c>
      <c r="K7" s="37">
        <v>2002</v>
      </c>
      <c r="L7" s="37">
        <v>2003</v>
      </c>
      <c r="M7" s="37">
        <v>2004</v>
      </c>
      <c r="N7" s="38"/>
      <c r="O7" s="49"/>
    </row>
    <row r="8" spans="1:15" ht="15.75">
      <c r="A8" s="181"/>
      <c r="B8" s="101"/>
      <c r="C8" s="269" t="s">
        <v>548</v>
      </c>
      <c r="D8" s="268" t="s">
        <v>524</v>
      </c>
      <c r="E8" s="268" t="s">
        <v>524</v>
      </c>
      <c r="F8" s="268" t="s">
        <v>524</v>
      </c>
      <c r="G8" s="268" t="s">
        <v>524</v>
      </c>
      <c r="H8" s="268" t="s">
        <v>524</v>
      </c>
      <c r="I8" s="268" t="s">
        <v>524</v>
      </c>
      <c r="J8" s="268" t="s">
        <v>524</v>
      </c>
      <c r="K8" s="268" t="s">
        <v>524</v>
      </c>
      <c r="L8" s="268" t="s">
        <v>524</v>
      </c>
      <c r="M8" s="268" t="s">
        <v>524</v>
      </c>
      <c r="N8" s="182"/>
      <c r="O8" s="49"/>
    </row>
    <row r="9" spans="1:15" ht="10.5" customHeight="1" thickBot="1">
      <c r="A9" s="181"/>
      <c r="B9" s="101"/>
      <c r="C9" s="86"/>
      <c r="D9" s="108"/>
      <c r="E9" s="108"/>
      <c r="F9" s="108"/>
      <c r="G9" s="216"/>
      <c r="H9" s="216"/>
      <c r="I9" s="216"/>
      <c r="J9" s="216"/>
      <c r="K9" s="216"/>
      <c r="L9" s="216"/>
      <c r="M9" s="216"/>
      <c r="N9" s="183"/>
      <c r="O9" s="49"/>
    </row>
    <row r="10" spans="1:15" ht="17.25" thickBot="1" thickTop="1">
      <c r="A10" s="168" t="s">
        <v>288</v>
      </c>
      <c r="B10" s="101"/>
      <c r="C10" s="184" t="s">
        <v>485</v>
      </c>
      <c r="D10" s="334">
        <f>-'Table 1'!E11</f>
        <v>0</v>
      </c>
      <c r="E10" s="334">
        <f>-'Table 1'!F11</f>
        <v>363466.905</v>
      </c>
      <c r="F10" s="334">
        <f>-'Table 1'!G11</f>
        <v>512877</v>
      </c>
      <c r="G10" s="334">
        <f>-'Table 1'!H11</f>
        <v>745759.7909090909</v>
      </c>
      <c r="H10" s="334">
        <f>-'Table 1'!I11</f>
        <v>611181</v>
      </c>
      <c r="I10" s="334">
        <f>-'Table 1'!J11</f>
        <v>341630</v>
      </c>
      <c r="J10" s="334">
        <f>-'Table 1'!K11</f>
        <v>703523</v>
      </c>
      <c r="K10" s="334">
        <f>-'Table 1'!L11</f>
        <v>1336587</v>
      </c>
      <c r="L10" s="334">
        <f>-'Table 1'!M11</f>
        <v>1094078</v>
      </c>
      <c r="M10" s="355">
        <f>-'Table 1'!N11</f>
        <v>1217037</v>
      </c>
      <c r="N10" s="246"/>
      <c r="O10" s="49"/>
    </row>
    <row r="11" spans="1:15" ht="6" customHeight="1" thickTop="1">
      <c r="A11" s="164"/>
      <c r="B11" s="101"/>
      <c r="C11" s="185"/>
      <c r="D11" s="335"/>
      <c r="E11" s="336"/>
      <c r="F11" s="336"/>
      <c r="G11" s="337"/>
      <c r="H11" s="337"/>
      <c r="I11" s="337"/>
      <c r="J11" s="337"/>
      <c r="K11" s="337"/>
      <c r="L11" s="337"/>
      <c r="M11" s="337"/>
      <c r="N11" s="243"/>
      <c r="O11" s="49"/>
    </row>
    <row r="12" spans="1:15" s="157" customFormat="1" ht="16.5" customHeight="1">
      <c r="A12" s="168" t="s">
        <v>289</v>
      </c>
      <c r="B12" s="186"/>
      <c r="C12" s="187" t="s">
        <v>111</v>
      </c>
      <c r="D12" s="338">
        <f aca="true" t="shared" si="0" ref="D12:K12">D13+D14+D15+D18+D21</f>
        <v>407668</v>
      </c>
      <c r="E12" s="338">
        <f t="shared" si="0"/>
        <v>-179152</v>
      </c>
      <c r="F12" s="338">
        <f t="shared" si="0"/>
        <v>-269529</v>
      </c>
      <c r="G12" s="339">
        <f t="shared" si="0"/>
        <v>-226039</v>
      </c>
      <c r="H12" s="339">
        <f t="shared" si="0"/>
        <v>-2308</v>
      </c>
      <c r="I12" s="339">
        <f t="shared" si="0"/>
        <v>-259568</v>
      </c>
      <c r="J12" s="339">
        <f t="shared" si="0"/>
        <v>304168</v>
      </c>
      <c r="K12" s="339">
        <f t="shared" si="0"/>
        <v>-70306</v>
      </c>
      <c r="L12" s="339">
        <f>L13+L14+L15+L18+L21</f>
        <v>145585</v>
      </c>
      <c r="M12" s="339">
        <f>M13+M14+M15+M18+M21</f>
        <v>384800</v>
      </c>
      <c r="N12" s="247"/>
      <c r="O12" s="188"/>
    </row>
    <row r="13" spans="1:15" s="157" customFormat="1" ht="16.5" customHeight="1">
      <c r="A13" s="168" t="s">
        <v>290</v>
      </c>
      <c r="B13" s="189"/>
      <c r="C13" s="190" t="s">
        <v>98</v>
      </c>
      <c r="D13" s="340">
        <v>181693</v>
      </c>
      <c r="E13" s="340">
        <v>-192718</v>
      </c>
      <c r="F13" s="340">
        <v>-81890</v>
      </c>
      <c r="G13" s="341">
        <v>-148113</v>
      </c>
      <c r="H13" s="341">
        <v>173641</v>
      </c>
      <c r="I13" s="341">
        <v>-120411</v>
      </c>
      <c r="J13" s="341">
        <v>194826</v>
      </c>
      <c r="K13" s="341">
        <v>-332950</v>
      </c>
      <c r="L13" s="341">
        <v>32329</v>
      </c>
      <c r="M13" s="341">
        <v>194245</v>
      </c>
      <c r="N13" s="247"/>
      <c r="O13" s="188"/>
    </row>
    <row r="14" spans="1:15" s="157" customFormat="1" ht="16.5" customHeight="1">
      <c r="A14" s="168" t="s">
        <v>291</v>
      </c>
      <c r="B14" s="189"/>
      <c r="C14" s="190" t="s">
        <v>135</v>
      </c>
      <c r="D14" s="340">
        <v>0</v>
      </c>
      <c r="E14" s="340">
        <v>0</v>
      </c>
      <c r="F14" s="340">
        <v>1424</v>
      </c>
      <c r="G14" s="341">
        <v>-2333</v>
      </c>
      <c r="H14" s="341">
        <v>-117252</v>
      </c>
      <c r="I14" s="341">
        <v>-103802</v>
      </c>
      <c r="J14" s="341">
        <v>-52109</v>
      </c>
      <c r="K14" s="341">
        <v>-63673</v>
      </c>
      <c r="L14" s="341">
        <v>1175</v>
      </c>
      <c r="M14" s="341">
        <v>-14578</v>
      </c>
      <c r="N14" s="247"/>
      <c r="O14" s="188"/>
    </row>
    <row r="15" spans="1:15" s="157" customFormat="1" ht="16.5" customHeight="1">
      <c r="A15" s="168" t="s">
        <v>292</v>
      </c>
      <c r="B15" s="189"/>
      <c r="C15" s="190" t="s">
        <v>45</v>
      </c>
      <c r="D15" s="341">
        <v>28757</v>
      </c>
      <c r="E15" s="341">
        <v>-50388</v>
      </c>
      <c r="F15" s="341">
        <v>83549</v>
      </c>
      <c r="G15" s="341">
        <v>-7462</v>
      </c>
      <c r="H15" s="341">
        <v>-48494</v>
      </c>
      <c r="I15" s="341">
        <v>-30427</v>
      </c>
      <c r="J15" s="341">
        <v>-71483</v>
      </c>
      <c r="K15" s="341">
        <v>86771</v>
      </c>
      <c r="L15" s="341">
        <v>192877</v>
      </c>
      <c r="M15" s="341">
        <v>147272</v>
      </c>
      <c r="N15" s="247"/>
      <c r="O15" s="188"/>
    </row>
    <row r="16" spans="1:15" s="157" customFormat="1" ht="16.5" customHeight="1">
      <c r="A16" s="168" t="s">
        <v>293</v>
      </c>
      <c r="B16" s="189"/>
      <c r="C16" s="191" t="s">
        <v>86</v>
      </c>
      <c r="D16" s="340">
        <v>589363</v>
      </c>
      <c r="E16" s="340">
        <v>661986</v>
      </c>
      <c r="F16" s="340">
        <v>912330</v>
      </c>
      <c r="G16" s="341">
        <v>1044513</v>
      </c>
      <c r="H16" s="341">
        <v>1050999</v>
      </c>
      <c r="I16" s="341">
        <v>1211388</v>
      </c>
      <c r="J16" s="341">
        <v>1374588</v>
      </c>
      <c r="K16" s="341">
        <v>1849722.79</v>
      </c>
      <c r="L16" s="341">
        <v>2398953.837</v>
      </c>
      <c r="M16" s="341">
        <v>2799500</v>
      </c>
      <c r="N16" s="247"/>
      <c r="O16" s="188"/>
    </row>
    <row r="17" spans="1:15" s="157" customFormat="1" ht="16.5" customHeight="1">
      <c r="A17" s="168" t="s">
        <v>294</v>
      </c>
      <c r="B17" s="189"/>
      <c r="C17" s="190" t="s">
        <v>87</v>
      </c>
      <c r="D17" s="340">
        <v>-560606</v>
      </c>
      <c r="E17" s="340">
        <v>-712374</v>
      </c>
      <c r="F17" s="340">
        <v>-828781</v>
      </c>
      <c r="G17" s="341">
        <v>-1051975</v>
      </c>
      <c r="H17" s="341">
        <v>-1099493</v>
      </c>
      <c r="I17" s="341">
        <v>-1241815</v>
      </c>
      <c r="J17" s="341">
        <v>-1446071</v>
      </c>
      <c r="K17" s="341">
        <v>-1762951.79</v>
      </c>
      <c r="L17" s="341">
        <v>-2206076.837</v>
      </c>
      <c r="M17" s="341">
        <v>-2652228</v>
      </c>
      <c r="N17" s="247"/>
      <c r="O17" s="188"/>
    </row>
    <row r="18" spans="1:15" s="157" customFormat="1" ht="16.5" customHeight="1">
      <c r="A18" s="168" t="s">
        <v>295</v>
      </c>
      <c r="B18" s="189"/>
      <c r="C18" s="191" t="s">
        <v>46</v>
      </c>
      <c r="D18" s="341">
        <v>170117</v>
      </c>
      <c r="E18" s="341">
        <v>43217</v>
      </c>
      <c r="F18" s="341">
        <v>-363283</v>
      </c>
      <c r="G18" s="341">
        <v>-69309</v>
      </c>
      <c r="H18" s="341">
        <v>-98011</v>
      </c>
      <c r="I18" s="341">
        <v>-3805</v>
      </c>
      <c r="J18" s="341">
        <v>199319</v>
      </c>
      <c r="K18" s="341">
        <v>160394</v>
      </c>
      <c r="L18" s="341">
        <v>-106902</v>
      </c>
      <c r="M18" s="341">
        <v>-108587</v>
      </c>
      <c r="N18" s="247"/>
      <c r="O18" s="188"/>
    </row>
    <row r="19" spans="1:15" s="157" customFormat="1" ht="16.5" customHeight="1">
      <c r="A19" s="168" t="s">
        <v>296</v>
      </c>
      <c r="B19" s="189"/>
      <c r="C19" s="191" t="s">
        <v>86</v>
      </c>
      <c r="D19" s="340">
        <v>248740</v>
      </c>
      <c r="E19" s="340">
        <v>255313</v>
      </c>
      <c r="F19" s="340">
        <v>1500</v>
      </c>
      <c r="G19" s="341">
        <v>49268</v>
      </c>
      <c r="H19" s="341">
        <v>22000</v>
      </c>
      <c r="I19" s="341">
        <v>60646</v>
      </c>
      <c r="J19" s="341">
        <v>281653</v>
      </c>
      <c r="K19" s="341">
        <v>251412.94318130222</v>
      </c>
      <c r="L19" s="341">
        <v>15800</v>
      </c>
      <c r="M19" s="341">
        <v>18500</v>
      </c>
      <c r="N19" s="247"/>
      <c r="O19" s="188"/>
    </row>
    <row r="20" spans="1:15" s="157" customFormat="1" ht="16.5" customHeight="1">
      <c r="A20" s="168" t="s">
        <v>297</v>
      </c>
      <c r="B20" s="189"/>
      <c r="C20" s="190" t="s">
        <v>87</v>
      </c>
      <c r="D20" s="340">
        <v>-78623</v>
      </c>
      <c r="E20" s="340">
        <v>-212096</v>
      </c>
      <c r="F20" s="340">
        <v>-364783</v>
      </c>
      <c r="G20" s="341">
        <v>-118577</v>
      </c>
      <c r="H20" s="341">
        <v>-120011</v>
      </c>
      <c r="I20" s="341">
        <v>-64451</v>
      </c>
      <c r="J20" s="341">
        <v>-82334</v>
      </c>
      <c r="K20" s="341">
        <v>-91018.94318130221</v>
      </c>
      <c r="L20" s="341">
        <v>-122702</v>
      </c>
      <c r="M20" s="341">
        <v>-127087</v>
      </c>
      <c r="N20" s="247"/>
      <c r="O20" s="188"/>
    </row>
    <row r="21" spans="1:15" s="157" customFormat="1" ht="16.5" customHeight="1">
      <c r="A21" s="168" t="s">
        <v>298</v>
      </c>
      <c r="B21" s="189"/>
      <c r="C21" s="190" t="s">
        <v>99</v>
      </c>
      <c r="D21" s="340">
        <v>27101</v>
      </c>
      <c r="E21" s="340">
        <v>20737</v>
      </c>
      <c r="F21" s="340">
        <v>90671</v>
      </c>
      <c r="G21" s="341">
        <v>1178</v>
      </c>
      <c r="H21" s="341">
        <v>87808</v>
      </c>
      <c r="I21" s="341">
        <v>-1123.0000000000055</v>
      </c>
      <c r="J21" s="341">
        <v>33615</v>
      </c>
      <c r="K21" s="341">
        <v>79152</v>
      </c>
      <c r="L21" s="341">
        <v>26106</v>
      </c>
      <c r="M21" s="341">
        <v>166448</v>
      </c>
      <c r="N21" s="247"/>
      <c r="O21" s="188"/>
    </row>
    <row r="22" spans="1:15" s="157" customFormat="1" ht="16.5" customHeight="1">
      <c r="A22" s="164"/>
      <c r="B22" s="189"/>
      <c r="C22" s="190"/>
      <c r="D22" s="342"/>
      <c r="E22" s="343"/>
      <c r="F22" s="343"/>
      <c r="G22" s="344"/>
      <c r="H22" s="344"/>
      <c r="I22" s="344"/>
      <c r="J22" s="344"/>
      <c r="K22" s="344"/>
      <c r="L22" s="344"/>
      <c r="M22" s="344"/>
      <c r="N22" s="247"/>
      <c r="O22" s="188"/>
    </row>
    <row r="23" spans="1:15" s="157" customFormat="1" ht="16.5" customHeight="1">
      <c r="A23" s="168" t="s">
        <v>299</v>
      </c>
      <c r="B23" s="189"/>
      <c r="C23" s="187" t="s">
        <v>145</v>
      </c>
      <c r="D23" s="339">
        <f aca="true" t="shared" si="1" ref="D23:K23">SUM(D24:D33)</f>
        <v>90633.99999999968</v>
      </c>
      <c r="E23" s="339">
        <f t="shared" si="1"/>
        <v>-66558.99999999959</v>
      </c>
      <c r="F23" s="339">
        <f t="shared" si="1"/>
        <v>211636.9999999997</v>
      </c>
      <c r="G23" s="339">
        <f t="shared" si="1"/>
        <v>210693.0000000003</v>
      </c>
      <c r="H23" s="339">
        <f t="shared" si="1"/>
        <v>190991.99999999942</v>
      </c>
      <c r="I23" s="339">
        <f t="shared" si="1"/>
        <v>247917.00000000058</v>
      </c>
      <c r="J23" s="339">
        <f t="shared" si="1"/>
        <v>-421219.99999999994</v>
      </c>
      <c r="K23" s="339">
        <f t="shared" si="1"/>
        <v>148129.00000000081</v>
      </c>
      <c r="L23" s="339">
        <f>SUM(L24:L33)</f>
        <v>102180.99999999869</v>
      </c>
      <c r="M23" s="339">
        <f>SUM(M24:M33)</f>
        <v>-382174.99999999924</v>
      </c>
      <c r="N23" s="247"/>
      <c r="O23" s="188"/>
    </row>
    <row r="24" spans="1:15" s="157" customFormat="1" ht="16.5" customHeight="1">
      <c r="A24" s="168" t="s">
        <v>300</v>
      </c>
      <c r="B24" s="189"/>
      <c r="C24" s="190" t="s">
        <v>108</v>
      </c>
      <c r="D24" s="340">
        <v>0</v>
      </c>
      <c r="E24" s="340">
        <v>0</v>
      </c>
      <c r="F24" s="340">
        <v>665</v>
      </c>
      <c r="G24" s="341">
        <v>3315</v>
      </c>
      <c r="H24" s="341">
        <v>136800</v>
      </c>
      <c r="I24" s="341">
        <v>95953</v>
      </c>
      <c r="J24" s="341">
        <v>66427</v>
      </c>
      <c r="K24" s="341">
        <v>51336</v>
      </c>
      <c r="L24" s="341">
        <v>35829</v>
      </c>
      <c r="M24" s="341">
        <v>39289</v>
      </c>
      <c r="N24" s="247"/>
      <c r="O24" s="188"/>
    </row>
    <row r="25" spans="1:15" s="157" customFormat="1" ht="16.5" customHeight="1">
      <c r="A25" s="168" t="s">
        <v>301</v>
      </c>
      <c r="B25" s="189"/>
      <c r="C25" s="190" t="s">
        <v>144</v>
      </c>
      <c r="D25" s="340">
        <v>10970</v>
      </c>
      <c r="E25" s="340">
        <v>-25467</v>
      </c>
      <c r="F25" s="340">
        <v>-29775</v>
      </c>
      <c r="G25" s="341">
        <v>-46360</v>
      </c>
      <c r="H25" s="341">
        <v>-51015</v>
      </c>
      <c r="I25" s="341">
        <v>4230</v>
      </c>
      <c r="J25" s="341">
        <v>-333257</v>
      </c>
      <c r="K25" s="341">
        <v>162715</v>
      </c>
      <c r="L25" s="341">
        <v>-174590</v>
      </c>
      <c r="M25" s="341">
        <v>-185954</v>
      </c>
      <c r="N25" s="247"/>
      <c r="O25" s="188"/>
    </row>
    <row r="26" spans="1:15" s="157" customFormat="1" ht="16.5" customHeight="1">
      <c r="A26" s="164"/>
      <c r="B26" s="189"/>
      <c r="C26" s="192"/>
      <c r="D26" s="347"/>
      <c r="E26" s="348"/>
      <c r="F26" s="343"/>
      <c r="G26" s="344"/>
      <c r="H26" s="344"/>
      <c r="I26" s="344"/>
      <c r="J26" s="344"/>
      <c r="K26" s="344"/>
      <c r="L26" s="344"/>
      <c r="M26" s="344"/>
      <c r="N26" s="247"/>
      <c r="O26" s="188"/>
    </row>
    <row r="27" spans="1:15" s="157" customFormat="1" ht="16.5" customHeight="1">
      <c r="A27" s="168" t="s">
        <v>302</v>
      </c>
      <c r="B27" s="189"/>
      <c r="C27" s="192" t="s">
        <v>142</v>
      </c>
      <c r="D27" s="340">
        <v>33907.759114314955</v>
      </c>
      <c r="E27" s="340">
        <v>40085.25300246145</v>
      </c>
      <c r="F27" s="340">
        <v>-7918.88659064773</v>
      </c>
      <c r="G27" s="341">
        <v>304.85135617777814</v>
      </c>
      <c r="H27" s="341">
        <v>-4613.503691984306</v>
      </c>
      <c r="I27" s="341">
        <v>-25118.350433007323</v>
      </c>
      <c r="J27" s="341">
        <v>10702.873861866237</v>
      </c>
      <c r="K27" s="341">
        <v>59370.96923433273</v>
      </c>
      <c r="L27" s="341">
        <v>58169.36539774918</v>
      </c>
      <c r="M27" s="341">
        <v>81163.86014559293</v>
      </c>
      <c r="N27" s="248"/>
      <c r="O27" s="188"/>
    </row>
    <row r="28" spans="1:15" s="157" customFormat="1" ht="16.5" customHeight="1">
      <c r="A28" s="168" t="s">
        <v>303</v>
      </c>
      <c r="B28" s="189"/>
      <c r="C28" s="190" t="s">
        <v>136</v>
      </c>
      <c r="D28" s="349">
        <v>-33142</v>
      </c>
      <c r="E28" s="349">
        <v>-103901</v>
      </c>
      <c r="F28" s="349">
        <v>-14384.892657222259</v>
      </c>
      <c r="G28" s="350">
        <v>-12566.048785347173</v>
      </c>
      <c r="H28" s="350">
        <v>13834.973056523431</v>
      </c>
      <c r="I28" s="350">
        <v>39816.9572541423</v>
      </c>
      <c r="J28" s="350">
        <v>-1587.792930200695</v>
      </c>
      <c r="K28" s="350">
        <v>-29690.977404172703</v>
      </c>
      <c r="L28" s="350">
        <v>-45184.58929499597</v>
      </c>
      <c r="M28" s="350">
        <v>-118999.45742518644</v>
      </c>
      <c r="N28" s="247"/>
      <c r="O28" s="188"/>
    </row>
    <row r="29" spans="1:15" s="157" customFormat="1" ht="16.5" customHeight="1">
      <c r="A29" s="168" t="s">
        <v>304</v>
      </c>
      <c r="B29" s="189"/>
      <c r="C29" s="191" t="s">
        <v>143</v>
      </c>
      <c r="D29" s="341"/>
      <c r="E29" s="341"/>
      <c r="F29" s="341"/>
      <c r="G29" s="341"/>
      <c r="H29" s="341"/>
      <c r="I29" s="341"/>
      <c r="J29" s="341">
        <v>800</v>
      </c>
      <c r="K29" s="341">
        <v>700</v>
      </c>
      <c r="L29" s="341">
        <v>200</v>
      </c>
      <c r="M29" s="341">
        <v>-3100</v>
      </c>
      <c r="N29" s="247"/>
      <c r="O29" s="188"/>
    </row>
    <row r="30" spans="1:15" s="157" customFormat="1" ht="16.5" customHeight="1">
      <c r="A30" s="164"/>
      <c r="B30" s="189"/>
      <c r="C30" s="192"/>
      <c r="D30" s="347"/>
      <c r="E30" s="348"/>
      <c r="F30" s="348"/>
      <c r="G30" s="351"/>
      <c r="H30" s="351"/>
      <c r="I30" s="351"/>
      <c r="J30" s="351"/>
      <c r="K30" s="351"/>
      <c r="L30" s="351"/>
      <c r="M30" s="351"/>
      <c r="N30" s="247"/>
      <c r="O30" s="188"/>
    </row>
    <row r="31" spans="1:15" s="157" customFormat="1" ht="16.5" customHeight="1">
      <c r="A31" s="168" t="s">
        <v>305</v>
      </c>
      <c r="B31" s="189"/>
      <c r="C31" s="190" t="s">
        <v>120</v>
      </c>
      <c r="D31" s="340">
        <v>78898.24088568473</v>
      </c>
      <c r="E31" s="340">
        <v>22723.746997538954</v>
      </c>
      <c r="F31" s="340">
        <v>263050.7792478697</v>
      </c>
      <c r="G31" s="341">
        <v>265999.19742916967</v>
      </c>
      <c r="H31" s="341">
        <v>95985.53063546028</v>
      </c>
      <c r="I31" s="341">
        <v>133035.3931788656</v>
      </c>
      <c r="J31" s="341">
        <v>-164305.0809316655</v>
      </c>
      <c r="K31" s="341">
        <v>-96301.99183015921</v>
      </c>
      <c r="L31" s="341">
        <v>227757.22389724548</v>
      </c>
      <c r="M31" s="341">
        <v>-194574.40272040572</v>
      </c>
      <c r="N31" s="247"/>
      <c r="O31" s="188"/>
    </row>
    <row r="32" spans="1:15" s="157" customFormat="1" ht="16.5" customHeight="1">
      <c r="A32" s="168" t="s">
        <v>306</v>
      </c>
      <c r="B32" s="189"/>
      <c r="C32" s="190" t="s">
        <v>116</v>
      </c>
      <c r="D32" s="340"/>
      <c r="E32" s="340"/>
      <c r="F32" s="340"/>
      <c r="G32" s="341"/>
      <c r="H32" s="341"/>
      <c r="I32" s="341"/>
      <c r="J32" s="341"/>
      <c r="K32" s="341"/>
      <c r="L32" s="341"/>
      <c r="M32" s="341"/>
      <c r="N32" s="247"/>
      <c r="O32" s="188"/>
    </row>
    <row r="33" spans="1:15" s="157" customFormat="1" ht="16.5" customHeight="1">
      <c r="A33" s="168" t="s">
        <v>307</v>
      </c>
      <c r="B33" s="189"/>
      <c r="C33" s="190" t="s">
        <v>117</v>
      </c>
      <c r="D33" s="349"/>
      <c r="E33" s="349"/>
      <c r="F33" s="349"/>
      <c r="G33" s="350"/>
      <c r="H33" s="350"/>
      <c r="I33" s="350"/>
      <c r="J33" s="350"/>
      <c r="K33" s="350"/>
      <c r="L33" s="350"/>
      <c r="M33" s="350"/>
      <c r="N33" s="247"/>
      <c r="O33" s="188"/>
    </row>
    <row r="34" spans="1:15" s="157" customFormat="1" ht="16.5" customHeight="1">
      <c r="A34" s="164"/>
      <c r="B34" s="189"/>
      <c r="C34" s="192"/>
      <c r="D34" s="342"/>
      <c r="E34" s="343"/>
      <c r="F34" s="343"/>
      <c r="G34" s="344"/>
      <c r="H34" s="344"/>
      <c r="I34" s="344"/>
      <c r="J34" s="344"/>
      <c r="K34" s="344"/>
      <c r="L34" s="344"/>
      <c r="M34" s="344"/>
      <c r="N34" s="247"/>
      <c r="O34" s="188"/>
    </row>
    <row r="35" spans="1:15" s="157" customFormat="1" ht="16.5" customHeight="1">
      <c r="A35" s="168" t="s">
        <v>308</v>
      </c>
      <c r="B35" s="189"/>
      <c r="C35" s="193" t="s">
        <v>109</v>
      </c>
      <c r="D35" s="340">
        <f>+D36</f>
        <v>516047.0000000003</v>
      </c>
      <c r="E35" s="340">
        <f aca="true" t="shared" si="2" ref="E35:M35">+E36</f>
        <v>99161.09499999956</v>
      </c>
      <c r="F35" s="340">
        <f t="shared" si="2"/>
        <v>-17070.99999999965</v>
      </c>
      <c r="G35" s="341">
        <f t="shared" si="2"/>
        <v>19378.209090908873</v>
      </c>
      <c r="H35" s="341">
        <f t="shared" si="2"/>
        <v>-81596.00000000012</v>
      </c>
      <c r="I35" s="341">
        <f t="shared" si="2"/>
        <v>25071.999999999418</v>
      </c>
      <c r="J35" s="341">
        <f t="shared" si="2"/>
        <v>8725</v>
      </c>
      <c r="K35" s="341">
        <f t="shared" si="2"/>
        <v>105651.9999999993</v>
      </c>
      <c r="L35" s="341">
        <f t="shared" si="2"/>
        <v>18104.000000001164</v>
      </c>
      <c r="M35" s="341">
        <f t="shared" si="2"/>
        <v>51483.9999999993</v>
      </c>
      <c r="N35" s="247"/>
      <c r="O35" s="188"/>
    </row>
    <row r="36" spans="1:15" s="157" customFormat="1" ht="16.5" customHeight="1">
      <c r="A36" s="168" t="s">
        <v>309</v>
      </c>
      <c r="B36" s="189"/>
      <c r="C36" s="194" t="s">
        <v>484</v>
      </c>
      <c r="D36" s="340">
        <f aca="true" t="shared" si="3" ref="D36:M36">D39-(D10+D12+D24+D25+D27+D28+D29+D31)</f>
        <v>516047.0000000003</v>
      </c>
      <c r="E36" s="340">
        <f t="shared" si="3"/>
        <v>99161.09499999956</v>
      </c>
      <c r="F36" s="340">
        <f t="shared" si="3"/>
        <v>-17070.99999999965</v>
      </c>
      <c r="G36" s="341">
        <f t="shared" si="3"/>
        <v>19378.209090908873</v>
      </c>
      <c r="H36" s="341">
        <f t="shared" si="3"/>
        <v>-81596.00000000012</v>
      </c>
      <c r="I36" s="341">
        <f t="shared" si="3"/>
        <v>25071.999999999418</v>
      </c>
      <c r="J36" s="341">
        <f t="shared" si="3"/>
        <v>8725</v>
      </c>
      <c r="K36" s="341">
        <f t="shared" si="3"/>
        <v>105651.9999999993</v>
      </c>
      <c r="L36" s="341">
        <f t="shared" si="3"/>
        <v>18104.000000001164</v>
      </c>
      <c r="M36" s="341">
        <f t="shared" si="3"/>
        <v>51483.9999999993</v>
      </c>
      <c r="N36" s="247"/>
      <c r="O36" s="188"/>
    </row>
    <row r="37" spans="1:15" s="157" customFormat="1" ht="16.5" customHeight="1">
      <c r="A37" s="168" t="s">
        <v>310</v>
      </c>
      <c r="B37" s="189"/>
      <c r="C37" s="190" t="s">
        <v>107</v>
      </c>
      <c r="D37" s="349"/>
      <c r="E37" s="349"/>
      <c r="F37" s="349"/>
      <c r="G37" s="350"/>
      <c r="H37" s="350"/>
      <c r="I37" s="350"/>
      <c r="J37" s="350"/>
      <c r="K37" s="350"/>
      <c r="L37" s="350"/>
      <c r="M37" s="350"/>
      <c r="N37" s="247"/>
      <c r="O37" s="188"/>
    </row>
    <row r="38" spans="1:15" s="157" customFormat="1" ht="13.5" customHeight="1" thickBot="1">
      <c r="A38" s="164"/>
      <c r="B38" s="189"/>
      <c r="C38" s="190"/>
      <c r="D38" s="352"/>
      <c r="E38" s="353"/>
      <c r="F38" s="353"/>
      <c r="G38" s="354"/>
      <c r="H38" s="354"/>
      <c r="I38" s="354"/>
      <c r="J38" s="354"/>
      <c r="K38" s="354"/>
      <c r="L38" s="354"/>
      <c r="M38" s="354"/>
      <c r="N38" s="252"/>
      <c r="O38" s="188"/>
    </row>
    <row r="39" spans="1:15" s="157" customFormat="1" ht="21.75" customHeight="1" thickBot="1" thickTop="1">
      <c r="A39" s="195" t="s">
        <v>311</v>
      </c>
      <c r="B39" s="189"/>
      <c r="C39" s="184" t="s">
        <v>139</v>
      </c>
      <c r="D39" s="334">
        <v>1014349</v>
      </c>
      <c r="E39" s="334">
        <v>216917</v>
      </c>
      <c r="F39" s="334">
        <v>437914</v>
      </c>
      <c r="G39" s="355">
        <v>749792</v>
      </c>
      <c r="H39" s="355">
        <v>718268.9999999993</v>
      </c>
      <c r="I39" s="355">
        <v>355051</v>
      </c>
      <c r="J39" s="355">
        <v>595196</v>
      </c>
      <c r="K39" s="355">
        <v>1520062</v>
      </c>
      <c r="L39" s="355">
        <v>1359948</v>
      </c>
      <c r="M39" s="355">
        <v>1271146</v>
      </c>
      <c r="N39" s="250"/>
      <c r="O39" s="188"/>
    </row>
    <row r="40" spans="1:15" ht="9" customHeight="1" thickBot="1" thickTop="1">
      <c r="A40" s="164"/>
      <c r="B40" s="101"/>
      <c r="C40" s="196"/>
      <c r="D40" s="356"/>
      <c r="E40" s="356"/>
      <c r="F40" s="356"/>
      <c r="G40" s="356"/>
      <c r="H40" s="356"/>
      <c r="I40" s="356"/>
      <c r="J40" s="356"/>
      <c r="K40" s="356"/>
      <c r="L40" s="356"/>
      <c r="M40" s="356"/>
      <c r="N40" s="253"/>
      <c r="O40" s="49"/>
    </row>
    <row r="41" spans="1:15" ht="9" customHeight="1" thickBot="1" thickTop="1">
      <c r="A41" s="168"/>
      <c r="B41" s="101"/>
      <c r="C41" s="197"/>
      <c r="D41" s="357"/>
      <c r="E41" s="358"/>
      <c r="F41" s="358"/>
      <c r="G41" s="358"/>
      <c r="H41" s="358"/>
      <c r="I41" s="358"/>
      <c r="J41" s="358"/>
      <c r="K41" s="358"/>
      <c r="L41" s="358"/>
      <c r="M41" s="358"/>
      <c r="N41" s="254"/>
      <c r="O41" s="49"/>
    </row>
    <row r="42" spans="1:15" ht="17.25" thickBot="1" thickTop="1">
      <c r="A42" s="168" t="s">
        <v>312</v>
      </c>
      <c r="B42" s="101"/>
      <c r="C42" s="184" t="s">
        <v>102</v>
      </c>
      <c r="D42" s="334">
        <v>4761971</v>
      </c>
      <c r="E42" s="334">
        <v>5014358</v>
      </c>
      <c r="F42" s="334">
        <v>5408547</v>
      </c>
      <c r="G42" s="355">
        <v>6117064</v>
      </c>
      <c r="H42" s="355">
        <v>6874360</v>
      </c>
      <c r="I42" s="355">
        <v>7193101</v>
      </c>
      <c r="J42" s="355">
        <v>7837643</v>
      </c>
      <c r="K42" s="355">
        <v>9255619</v>
      </c>
      <c r="L42" s="355">
        <v>10377719</v>
      </c>
      <c r="M42" s="355">
        <v>11589956</v>
      </c>
      <c r="N42" s="246"/>
      <c r="O42" s="49"/>
    </row>
    <row r="43" spans="1:15" ht="15.75" thickTop="1">
      <c r="A43" s="168" t="s">
        <v>313</v>
      </c>
      <c r="B43" s="101"/>
      <c r="C43" s="190" t="s">
        <v>125</v>
      </c>
      <c r="D43" s="341">
        <v>4868571</v>
      </c>
      <c r="E43" s="341">
        <v>5085488</v>
      </c>
      <c r="F43" s="341">
        <v>5523402</v>
      </c>
      <c r="G43" s="341">
        <v>6273194</v>
      </c>
      <c r="H43" s="341">
        <v>6991463</v>
      </c>
      <c r="I43" s="341">
        <v>7346514</v>
      </c>
      <c r="J43" s="341">
        <v>7941710</v>
      </c>
      <c r="K43" s="341">
        <v>9461772</v>
      </c>
      <c r="L43" s="341">
        <v>10821720</v>
      </c>
      <c r="M43" s="341">
        <v>12092866</v>
      </c>
      <c r="N43" s="244"/>
      <c r="O43" s="49"/>
    </row>
    <row r="44" spans="1:15" ht="15">
      <c r="A44" s="168" t="s">
        <v>314</v>
      </c>
      <c r="B44" s="101"/>
      <c r="C44" s="190" t="s">
        <v>126</v>
      </c>
      <c r="D44" s="341">
        <v>106600</v>
      </c>
      <c r="E44" s="341">
        <v>71130</v>
      </c>
      <c r="F44" s="341">
        <v>114855</v>
      </c>
      <c r="G44" s="341">
        <v>156130</v>
      </c>
      <c r="H44" s="341">
        <v>117103</v>
      </c>
      <c r="I44" s="341">
        <v>153413</v>
      </c>
      <c r="J44" s="341">
        <v>104067</v>
      </c>
      <c r="K44" s="341">
        <v>206153</v>
      </c>
      <c r="L44" s="341">
        <v>444001</v>
      </c>
      <c r="M44" s="341">
        <v>502910</v>
      </c>
      <c r="N44" s="255"/>
      <c r="O44" s="49"/>
    </row>
    <row r="45" spans="1:15" ht="9.75" customHeight="1" thickBot="1">
      <c r="A45" s="168"/>
      <c r="B45" s="101"/>
      <c r="C45" s="19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198"/>
      <c r="O45" s="49"/>
    </row>
    <row r="46" spans="1:17" ht="20.25" thickBot="1" thickTop="1">
      <c r="A46" s="168"/>
      <c r="B46" s="101"/>
      <c r="C46" s="199" t="s">
        <v>118</v>
      </c>
      <c r="D46" s="200"/>
      <c r="E46" s="200"/>
      <c r="F46" s="200"/>
      <c r="G46" s="200"/>
      <c r="H46" s="200"/>
      <c r="I46" s="200"/>
      <c r="J46" s="200"/>
      <c r="K46" s="200"/>
      <c r="L46" s="200"/>
      <c r="M46" s="200"/>
      <c r="N46" s="201"/>
      <c r="O46" s="49"/>
      <c r="Q46" s="29"/>
    </row>
    <row r="47" spans="1:17" ht="8.25" customHeight="1" thickTop="1">
      <c r="A47" s="168"/>
      <c r="B47" s="101"/>
      <c r="C47" s="202"/>
      <c r="D47" s="203"/>
      <c r="E47" s="204"/>
      <c r="F47" s="204"/>
      <c r="G47" s="204"/>
      <c r="H47" s="204"/>
      <c r="I47" s="204"/>
      <c r="J47" s="204"/>
      <c r="K47" s="204"/>
      <c r="L47" s="204"/>
      <c r="M47" s="204"/>
      <c r="N47" s="204"/>
      <c r="O47" s="49"/>
      <c r="Q47" s="29"/>
    </row>
    <row r="48" spans="1:17" ht="15.75">
      <c r="A48" s="168"/>
      <c r="B48" s="101"/>
      <c r="C48" s="85" t="s">
        <v>47</v>
      </c>
      <c r="D48" s="29"/>
      <c r="E48" s="42"/>
      <c r="F48" s="42"/>
      <c r="G48" s="29" t="s">
        <v>48</v>
      </c>
      <c r="H48" s="29"/>
      <c r="I48" s="29"/>
      <c r="J48" s="29"/>
      <c r="K48" s="29"/>
      <c r="L48" s="29"/>
      <c r="M48" s="29"/>
      <c r="N48" s="42"/>
      <c r="O48" s="49"/>
      <c r="Q48" s="29"/>
    </row>
    <row r="49" spans="1:17" ht="15.75">
      <c r="A49" s="168"/>
      <c r="B49" s="101"/>
      <c r="C49" s="85" t="s">
        <v>121</v>
      </c>
      <c r="D49" s="29"/>
      <c r="E49" s="42"/>
      <c r="F49" s="42"/>
      <c r="G49" s="29" t="s">
        <v>113</v>
      </c>
      <c r="H49" s="29"/>
      <c r="I49" s="29"/>
      <c r="J49" s="29"/>
      <c r="K49" s="29"/>
      <c r="L49" s="29"/>
      <c r="M49" s="29"/>
      <c r="N49" s="42"/>
      <c r="O49" s="49"/>
      <c r="Q49" s="29"/>
    </row>
    <row r="50" spans="1:17" ht="15.75">
      <c r="A50" s="168"/>
      <c r="B50" s="101"/>
      <c r="C50" s="85" t="s">
        <v>114</v>
      </c>
      <c r="D50" s="279"/>
      <c r="E50" s="280"/>
      <c r="F50" s="280"/>
      <c r="G50" s="279" t="s">
        <v>115</v>
      </c>
      <c r="H50" s="279"/>
      <c r="I50" s="279"/>
      <c r="J50" s="279"/>
      <c r="K50" s="279"/>
      <c r="L50" s="279"/>
      <c r="M50" s="279"/>
      <c r="N50" s="280"/>
      <c r="O50" s="49"/>
      <c r="Q50" s="29"/>
    </row>
    <row r="51" spans="1:17" ht="9.75" customHeight="1" thickBot="1">
      <c r="A51" s="217"/>
      <c r="B51" s="206"/>
      <c r="C51" s="207"/>
      <c r="D51" s="281"/>
      <c r="E51" s="282"/>
      <c r="F51" s="282"/>
      <c r="G51" s="282"/>
      <c r="H51" s="282"/>
      <c r="I51" s="282"/>
      <c r="J51" s="282"/>
      <c r="K51" s="282"/>
      <c r="L51" s="282"/>
      <c r="M51" s="282"/>
      <c r="N51" s="282"/>
      <c r="O51" s="61"/>
      <c r="Q51" s="29"/>
    </row>
    <row r="52" spans="1:17" ht="16.5" thickTop="1">
      <c r="A52" s="58"/>
      <c r="B52" s="208"/>
      <c r="C52" s="85"/>
      <c r="D52" s="279"/>
      <c r="E52" s="279"/>
      <c r="F52" s="279"/>
      <c r="G52" s="279"/>
      <c r="H52" s="279"/>
      <c r="I52" s="279"/>
      <c r="J52" s="279"/>
      <c r="K52" s="279"/>
      <c r="L52" s="279"/>
      <c r="M52" s="279"/>
      <c r="N52" s="279"/>
      <c r="O52" s="29"/>
      <c r="P52" s="29"/>
      <c r="Q52" s="29"/>
    </row>
    <row r="53" spans="4:14" ht="15">
      <c r="D53" s="283"/>
      <c r="E53" s="283"/>
      <c r="F53" s="283"/>
      <c r="G53" s="283"/>
      <c r="H53" s="283"/>
      <c r="I53" s="283"/>
      <c r="J53" s="283"/>
      <c r="K53" s="283"/>
      <c r="L53" s="283"/>
      <c r="M53" s="283"/>
      <c r="N53" s="283"/>
    </row>
    <row r="54" spans="2:15" ht="15">
      <c r="B54" s="149" t="s">
        <v>156</v>
      </c>
      <c r="C54" s="92"/>
      <c r="D54" s="284"/>
      <c r="E54" s="284"/>
      <c r="F54" s="284"/>
      <c r="G54" s="284"/>
      <c r="H54" s="284"/>
      <c r="I54" s="284"/>
      <c r="J54" s="284"/>
      <c r="K54" s="284"/>
      <c r="L54" s="284"/>
      <c r="M54" s="284"/>
      <c r="N54" s="284"/>
      <c r="O54" s="66"/>
    </row>
    <row r="55" spans="2:15" ht="15.75">
      <c r="B55" s="209"/>
      <c r="C55" s="210" t="s">
        <v>431</v>
      </c>
      <c r="D55" s="278">
        <f aca="true" t="shared" si="4" ref="D55:K55">IF(D39="M",0,D39)-IF(D10="M",0,D10)-IF(D12="M",0,D12)-IF(D23="M",0,D23)-IF(D35="M",0,D35)</f>
        <v>0</v>
      </c>
      <c r="E55" s="278">
        <f t="shared" si="4"/>
        <v>0</v>
      </c>
      <c r="F55" s="278">
        <f t="shared" si="4"/>
        <v>-5.820766091346741E-11</v>
      </c>
      <c r="G55" s="278">
        <f t="shared" si="4"/>
        <v>-5.820766091346741E-11</v>
      </c>
      <c r="H55" s="278">
        <f t="shared" si="4"/>
        <v>0</v>
      </c>
      <c r="I55" s="278">
        <f t="shared" si="4"/>
        <v>0</v>
      </c>
      <c r="J55" s="278">
        <f t="shared" si="4"/>
        <v>-5.820766091346741E-11</v>
      </c>
      <c r="K55" s="278">
        <f t="shared" si="4"/>
        <v>-1.1641532182693481E-10</v>
      </c>
      <c r="L55" s="278">
        <f>IF(L39="M",0,L39)-IF(L10="M",0,L10)-IF(L12="M",0,L12)-IF(L23="M",0,L23)-IF(L35="M",0,L35)</f>
        <v>1.4551915228366852E-10</v>
      </c>
      <c r="M55" s="278">
        <f>IF(M39="M",0,M39)-IF(M10="M",0,M10)-IF(M12="M",0,M12)-IF(M23="M",0,M23)-IF(M35="M",0,M35)</f>
        <v>-5.820766091346741E-11</v>
      </c>
      <c r="N55" s="67"/>
      <c r="O55" s="68"/>
    </row>
    <row r="56" spans="2:15" ht="15.75">
      <c r="B56" s="209"/>
      <c r="C56" s="210" t="s">
        <v>432</v>
      </c>
      <c r="D56" s="278">
        <f aca="true" t="shared" si="5" ref="D56:K56">IF(D12="M",0,D12)-IF(D13="M",0,D13)-IF(D14="M",0,D14)-IF(D15="M",0,D15)-IF(D18="M",0,D18)-IF(D21="M",0,D21)</f>
        <v>0</v>
      </c>
      <c r="E56" s="278">
        <f t="shared" si="5"/>
        <v>0</v>
      </c>
      <c r="F56" s="278">
        <f t="shared" si="5"/>
        <v>0</v>
      </c>
      <c r="G56" s="278">
        <f t="shared" si="5"/>
        <v>0</v>
      </c>
      <c r="H56" s="278">
        <f t="shared" si="5"/>
        <v>0</v>
      </c>
      <c r="I56" s="278">
        <f t="shared" si="5"/>
        <v>5.4569682106375694E-12</v>
      </c>
      <c r="J56" s="278">
        <f t="shared" si="5"/>
        <v>0</v>
      </c>
      <c r="K56" s="278">
        <f t="shared" si="5"/>
        <v>0</v>
      </c>
      <c r="L56" s="278">
        <f>IF(L12="M",0,L12)-IF(L13="M",0,L13)-IF(L14="M",0,L14)-IF(L15="M",0,L15)-IF(L18="M",0,L18)-IF(L21="M",0,L21)</f>
        <v>0</v>
      </c>
      <c r="M56" s="278">
        <f>IF(M12="M",0,M12)-IF(M13="M",0,M13)-IF(M14="M",0,M14)-IF(M15="M",0,M15)-IF(M18="M",0,M18)-IF(M21="M",0,M21)</f>
        <v>0</v>
      </c>
      <c r="N56" s="67"/>
      <c r="O56" s="68"/>
    </row>
    <row r="57" spans="2:15" ht="15.75">
      <c r="B57" s="209"/>
      <c r="C57" s="210" t="s">
        <v>433</v>
      </c>
      <c r="D57" s="278">
        <f aca="true" t="shared" si="6" ref="D57:K57">IF(D15="M",0,D15)-IF(D16="M",0,D16)-IF(D17="M",0,D17)</f>
        <v>0</v>
      </c>
      <c r="E57" s="278">
        <f t="shared" si="6"/>
        <v>0</v>
      </c>
      <c r="F57" s="278">
        <f t="shared" si="6"/>
        <v>0</v>
      </c>
      <c r="G57" s="278">
        <f t="shared" si="6"/>
        <v>0</v>
      </c>
      <c r="H57" s="278">
        <f t="shared" si="6"/>
        <v>0</v>
      </c>
      <c r="I57" s="278">
        <f t="shared" si="6"/>
        <v>0</v>
      </c>
      <c r="J57" s="278">
        <f t="shared" si="6"/>
        <v>0</v>
      </c>
      <c r="K57" s="278">
        <f t="shared" si="6"/>
        <v>0</v>
      </c>
      <c r="L57" s="278">
        <f>IF(L15="M",0,L15)-IF(L16="M",0,L16)-IF(L17="M",0,L17)</f>
        <v>0</v>
      </c>
      <c r="M57" s="278">
        <f>IF(M15="M",0,M15)-IF(M16="M",0,M16)-IF(M17="M",0,M17)</f>
        <v>0</v>
      </c>
      <c r="N57" s="67"/>
      <c r="O57" s="68"/>
    </row>
    <row r="58" spans="2:15" ht="15.75">
      <c r="B58" s="209"/>
      <c r="C58" s="210" t="s">
        <v>434</v>
      </c>
      <c r="D58" s="278">
        <f aca="true" t="shared" si="7" ref="D58:K58">IF(D18="M",0,D18)-IF(D19="M",0,D19)-IF(D20="M",0,D20)</f>
        <v>0</v>
      </c>
      <c r="E58" s="278">
        <f t="shared" si="7"/>
        <v>0</v>
      </c>
      <c r="F58" s="278">
        <f t="shared" si="7"/>
        <v>0</v>
      </c>
      <c r="G58" s="278">
        <f t="shared" si="7"/>
        <v>0</v>
      </c>
      <c r="H58" s="278">
        <f t="shared" si="7"/>
        <v>0</v>
      </c>
      <c r="I58" s="278">
        <f t="shared" si="7"/>
        <v>0</v>
      </c>
      <c r="J58" s="278">
        <f t="shared" si="7"/>
        <v>0</v>
      </c>
      <c r="K58" s="278">
        <f t="shared" si="7"/>
        <v>0</v>
      </c>
      <c r="L58" s="278">
        <f>IF(L18="M",0,L18)-IF(L19="M",0,L19)-IF(L20="M",0,L20)</f>
        <v>0</v>
      </c>
      <c r="M58" s="278">
        <f>IF(M18="M",0,M18)-IF(M19="M",0,M19)-IF(M20="M",0,M20)</f>
        <v>0</v>
      </c>
      <c r="N58" s="67"/>
      <c r="O58" s="68"/>
    </row>
    <row r="59" spans="2:15" ht="23.25">
      <c r="B59" s="209"/>
      <c r="C59" s="210" t="s">
        <v>435</v>
      </c>
      <c r="D59" s="278">
        <f aca="true" t="shared" si="8" ref="D59:K59">IF(D23="M",0,D23)-IF(D24="M",0,D24)-IF(D25="M",0,D25)-IF(D27="M",0,D27)-IF(D28="M",0,D28)-IF(D29="M",0,D29)-IF(D31="M",0,D31)-IF(D32="M",0,D32)-IF(D33="M",0,D33)</f>
        <v>0</v>
      </c>
      <c r="E59" s="278">
        <f t="shared" si="8"/>
        <v>0</v>
      </c>
      <c r="F59" s="278">
        <f t="shared" si="8"/>
        <v>5.820766091346741E-11</v>
      </c>
      <c r="G59" s="278">
        <f t="shared" si="8"/>
        <v>5.820766091346741E-11</v>
      </c>
      <c r="H59" s="278">
        <f t="shared" si="8"/>
        <v>1.4551915228366852E-11</v>
      </c>
      <c r="I59" s="278">
        <f t="shared" si="8"/>
        <v>0</v>
      </c>
      <c r="J59" s="278">
        <f t="shared" si="8"/>
        <v>0</v>
      </c>
      <c r="K59" s="278">
        <f t="shared" si="8"/>
        <v>0</v>
      </c>
      <c r="L59" s="278">
        <f>IF(L23="M",0,L23)-IF(L24="M",0,L24)-IF(L25="M",0,L25)-IF(L27="M",0,L27)-IF(L28="M",0,L28)-IF(L29="M",0,L29)-IF(L31="M",0,L31)-IF(L32="M",0,L32)-IF(L33="M",0,L33)</f>
        <v>0</v>
      </c>
      <c r="M59" s="278">
        <f>IF(M23="M",0,M23)-IF(M24="M",0,M24)-IF(M25="M",0,M25)-IF(M27="M",0,M27)-IF(M28="M",0,M28)-IF(M29="M",0,M29)-IF(M31="M",0,M31)-IF(M32="M",0,M32)-IF(M33="M",0,M33)</f>
        <v>-2.9103830456733704E-11</v>
      </c>
      <c r="N59" s="67"/>
      <c r="O59" s="68"/>
    </row>
    <row r="60" spans="2:15" ht="15.75">
      <c r="B60" s="209"/>
      <c r="C60" s="210" t="s">
        <v>436</v>
      </c>
      <c r="D60" s="278">
        <f aca="true" t="shared" si="9" ref="D60:K60">IF(D35="M",0,D35)-IF(D36="M",0,D36)-IF(D37="M",0,D37)</f>
        <v>0</v>
      </c>
      <c r="E60" s="278">
        <f t="shared" si="9"/>
        <v>0</v>
      </c>
      <c r="F60" s="278">
        <f t="shared" si="9"/>
        <v>0</v>
      </c>
      <c r="G60" s="278">
        <f t="shared" si="9"/>
        <v>0</v>
      </c>
      <c r="H60" s="278">
        <f t="shared" si="9"/>
        <v>0</v>
      </c>
      <c r="I60" s="278">
        <f t="shared" si="9"/>
        <v>0</v>
      </c>
      <c r="J60" s="278">
        <f t="shared" si="9"/>
        <v>0</v>
      </c>
      <c r="K60" s="278">
        <f t="shared" si="9"/>
        <v>0</v>
      </c>
      <c r="L60" s="278">
        <f>IF(L35="M",0,L35)-IF(L36="M",0,L36)-IF(L37="M",0,L37)</f>
        <v>0</v>
      </c>
      <c r="M60" s="278">
        <f>IF(M35="M",0,M35)-IF(M36="M",0,M36)-IF(M37="M",0,M37)</f>
        <v>0</v>
      </c>
      <c r="N60" s="67"/>
      <c r="O60" s="68"/>
    </row>
    <row r="61" spans="2:15" ht="15.75">
      <c r="B61" s="209"/>
      <c r="C61" s="210" t="s">
        <v>430</v>
      </c>
      <c r="D61" s="276"/>
      <c r="E61" s="276"/>
      <c r="F61" s="276"/>
      <c r="G61" s="276"/>
      <c r="H61" s="276"/>
      <c r="I61" s="276"/>
      <c r="J61" s="276"/>
      <c r="K61" s="276"/>
      <c r="L61" s="276"/>
      <c r="M61" s="276"/>
      <c r="N61" s="67"/>
      <c r="O61" s="68"/>
    </row>
    <row r="62" spans="2:15" ht="15.75">
      <c r="B62" s="209"/>
      <c r="C62" s="210" t="s">
        <v>429</v>
      </c>
      <c r="D62" s="278">
        <f aca="true" t="shared" si="10" ref="D62:K62">IF(D42="M",0,D42)-IF(D43="M",0,D43)+IF(D44="M",0,D44)</f>
        <v>0</v>
      </c>
      <c r="E62" s="278">
        <f t="shared" si="10"/>
        <v>0</v>
      </c>
      <c r="F62" s="278">
        <f t="shared" si="10"/>
        <v>0</v>
      </c>
      <c r="G62" s="278">
        <f t="shared" si="10"/>
        <v>0</v>
      </c>
      <c r="H62" s="278">
        <f t="shared" si="10"/>
        <v>0</v>
      </c>
      <c r="I62" s="278">
        <f t="shared" si="10"/>
        <v>0</v>
      </c>
      <c r="J62" s="278">
        <f t="shared" si="10"/>
        <v>0</v>
      </c>
      <c r="K62" s="278">
        <f t="shared" si="10"/>
        <v>0</v>
      </c>
      <c r="L62" s="278">
        <f>IF(L42="M",0,L42)-IF(L43="M",0,L43)+IF(L44="M",0,L44)</f>
        <v>0</v>
      </c>
      <c r="M62" s="278">
        <f>IF(M42="M",0,M42)-IF(M43="M",0,M43)+IF(M44="M",0,M44)</f>
        <v>0</v>
      </c>
      <c r="N62" s="67"/>
      <c r="O62" s="68"/>
    </row>
    <row r="63" spans="2:15" ht="15.75">
      <c r="B63" s="211" t="s">
        <v>407</v>
      </c>
      <c r="C63" s="212"/>
      <c r="D63" s="276"/>
      <c r="E63" s="276"/>
      <c r="F63" s="276"/>
      <c r="G63" s="276"/>
      <c r="H63" s="276"/>
      <c r="I63" s="276"/>
      <c r="J63" s="276"/>
      <c r="K63" s="276"/>
      <c r="L63" s="276"/>
      <c r="M63" s="276"/>
      <c r="N63" s="67"/>
      <c r="O63" s="68"/>
    </row>
    <row r="64" spans="2:15" ht="15.75">
      <c r="B64" s="213"/>
      <c r="C64" s="214" t="s">
        <v>437</v>
      </c>
      <c r="D64" s="286">
        <f>IF('Table 1'!E11="M",0,'Table 1'!E11)+IF('Table 3B'!D10="M",0,'Table 3B'!D10)</f>
        <v>0</v>
      </c>
      <c r="E64" s="286">
        <f>IF('Table 1'!F11="M",0,'Table 1'!F11)+IF('Table 3B'!E10="M",0,'Table 3B'!E10)</f>
        <v>0</v>
      </c>
      <c r="F64" s="286">
        <f>IF('Table 1'!G11="M",0,'Table 1'!G11)+IF('Table 3B'!F10="M",0,'Table 3B'!F10)</f>
        <v>0</v>
      </c>
      <c r="G64" s="286">
        <f>IF('Table 1'!H11="M",0,'Table 1'!H11)+IF('Table 3B'!G10="M",0,'Table 3B'!G10)</f>
        <v>0</v>
      </c>
      <c r="H64" s="286">
        <f>IF('Table 1'!I11="M",0,'Table 1'!I11)+IF('Table 3B'!H10="M",0,'Table 3B'!H10)</f>
        <v>0</v>
      </c>
      <c r="I64" s="286">
        <f>IF('Table 1'!J11="M",0,'Table 1'!J11)+IF('Table 3B'!I10="M",0,'Table 3B'!I10)</f>
        <v>0</v>
      </c>
      <c r="J64" s="286">
        <f>IF('Table 1'!K11="M",0,'Table 1'!K11)+IF('Table 3B'!J10="M",0,'Table 3B'!J10)</f>
        <v>0</v>
      </c>
      <c r="K64" s="286">
        <f>IF('Table 1'!L11="M",0,'Table 1'!L11)+IF('Table 3B'!K10="M",0,'Table 3B'!K10)</f>
        <v>0</v>
      </c>
      <c r="L64" s="286">
        <f>IF('Table 1'!M11="M",0,'Table 1'!M11)+IF('Table 3B'!L10="M",0,'Table 3B'!L10)</f>
        <v>0</v>
      </c>
      <c r="M64" s="286">
        <f>IF('Table 1'!N11="M",0,'Table 1'!N11)+IF('Table 3B'!M10="M",0,'Table 3B'!M10)</f>
        <v>0</v>
      </c>
      <c r="N64" s="69"/>
      <c r="O64" s="70"/>
    </row>
  </sheetData>
  <sheetProtection/>
  <mergeCells count="1">
    <mergeCell ref="D6:M6"/>
  </mergeCell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4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5" transitionEvaluation="1">
    <pageSetUpPr fitToPage="1"/>
  </sheetPr>
  <dimension ref="A2:Q64"/>
  <sheetViews>
    <sheetView showGridLines="0" defaultGridColor="0" zoomScale="75" zoomScaleNormal="75" colorId="22" workbookViewId="0" topLeftCell="C1">
      <selection activeCell="G33" sqref="G33"/>
    </sheetView>
  </sheetViews>
  <sheetFormatPr defaultColWidth="9.77734375" defaultRowHeight="15"/>
  <cols>
    <col min="1" max="1" width="18.6640625" style="42" hidden="1" customWidth="1"/>
    <col min="2" max="2" width="3.77734375" style="28" customWidth="1"/>
    <col min="3" max="3" width="69.10546875" style="91" customWidth="1"/>
    <col min="4" max="4" width="10.99609375" style="28" customWidth="1"/>
    <col min="5" max="6" width="10.77734375" style="28" customWidth="1"/>
    <col min="7" max="13" width="10.6640625" style="28" customWidth="1"/>
    <col min="14" max="14" width="87.5546875" style="28" customWidth="1"/>
    <col min="15" max="15" width="5.3359375" style="28" customWidth="1"/>
    <col min="16" max="16" width="0.9921875" style="28" customWidth="1"/>
    <col min="17" max="17" width="0.55078125" style="28" customWidth="1"/>
    <col min="18" max="18" width="9.77734375" style="28" customWidth="1"/>
    <col min="19" max="19" width="40.77734375" style="28" customWidth="1"/>
    <col min="20" max="16384" width="9.77734375" style="28" customWidth="1"/>
  </cols>
  <sheetData>
    <row r="2" spans="1:17" ht="18">
      <c r="A2" s="58"/>
      <c r="B2" s="178" t="s">
        <v>44</v>
      </c>
      <c r="C2" s="82" t="s">
        <v>149</v>
      </c>
      <c r="D2" s="27"/>
      <c r="Q2" s="29"/>
    </row>
    <row r="3" spans="1:17" ht="18">
      <c r="A3" s="58"/>
      <c r="B3" s="178"/>
      <c r="C3" s="82" t="s">
        <v>95</v>
      </c>
      <c r="D3" s="27"/>
      <c r="Q3" s="29"/>
    </row>
    <row r="4" spans="1:17" ht="16.5" thickBot="1">
      <c r="A4" s="58"/>
      <c r="B4" s="178"/>
      <c r="C4" s="89"/>
      <c r="D4" s="59"/>
      <c r="Q4" s="29"/>
    </row>
    <row r="5" spans="1:17" ht="16.5" thickTop="1">
      <c r="A5" s="179"/>
      <c r="B5" s="180"/>
      <c r="C5" s="84"/>
      <c r="D5" s="31"/>
      <c r="E5" s="31"/>
      <c r="F5" s="31"/>
      <c r="G5" s="32"/>
      <c r="H5" s="32"/>
      <c r="I5" s="32"/>
      <c r="J5" s="32"/>
      <c r="K5" s="32"/>
      <c r="L5" s="32"/>
      <c r="M5" s="32"/>
      <c r="N5" s="32"/>
      <c r="O5" s="33"/>
      <c r="Q5" s="29"/>
    </row>
    <row r="6" spans="1:15" ht="15.75">
      <c r="A6" s="181"/>
      <c r="B6" s="101"/>
      <c r="C6" s="269" t="s">
        <v>546</v>
      </c>
      <c r="D6" s="399" t="s">
        <v>2</v>
      </c>
      <c r="E6" s="400"/>
      <c r="F6" s="400"/>
      <c r="G6" s="400"/>
      <c r="H6" s="400"/>
      <c r="I6" s="400"/>
      <c r="J6" s="400"/>
      <c r="K6" s="400"/>
      <c r="L6" s="400"/>
      <c r="M6" s="401"/>
      <c r="N6" s="35"/>
      <c r="O6" s="49"/>
    </row>
    <row r="7" spans="1:15" ht="15.75">
      <c r="A7" s="181"/>
      <c r="B7" s="101"/>
      <c r="C7" s="76" t="s">
        <v>547</v>
      </c>
      <c r="D7" s="37">
        <v>1995</v>
      </c>
      <c r="E7" s="37">
        <v>1996</v>
      </c>
      <c r="F7" s="37">
        <v>1997</v>
      </c>
      <c r="G7" s="37">
        <v>1998</v>
      </c>
      <c r="H7" s="37">
        <v>1999</v>
      </c>
      <c r="I7" s="37">
        <v>2000</v>
      </c>
      <c r="J7" s="37">
        <v>2001</v>
      </c>
      <c r="K7" s="37">
        <v>2002</v>
      </c>
      <c r="L7" s="37">
        <v>2003</v>
      </c>
      <c r="M7" s="37">
        <v>2004</v>
      </c>
      <c r="N7" s="38"/>
      <c r="O7" s="49"/>
    </row>
    <row r="8" spans="1:15" ht="15.75">
      <c r="A8" s="181"/>
      <c r="B8" s="101"/>
      <c r="C8" s="269" t="s">
        <v>548</v>
      </c>
      <c r="D8" s="268" t="s">
        <v>524</v>
      </c>
      <c r="E8" s="268" t="s">
        <v>524</v>
      </c>
      <c r="F8" s="268" t="s">
        <v>524</v>
      </c>
      <c r="G8" s="268" t="s">
        <v>524</v>
      </c>
      <c r="H8" s="268" t="s">
        <v>524</v>
      </c>
      <c r="I8" s="268" t="s">
        <v>524</v>
      </c>
      <c r="J8" s="268" t="s">
        <v>524</v>
      </c>
      <c r="K8" s="268" t="s">
        <v>524</v>
      </c>
      <c r="L8" s="268" t="s">
        <v>524</v>
      </c>
      <c r="M8" s="268" t="s">
        <v>524</v>
      </c>
      <c r="N8" s="182"/>
      <c r="O8" s="49"/>
    </row>
    <row r="9" spans="1:15" ht="10.5" customHeight="1" thickBot="1">
      <c r="A9" s="181"/>
      <c r="B9" s="101"/>
      <c r="C9" s="86"/>
      <c r="D9" s="360"/>
      <c r="E9" s="360"/>
      <c r="F9" s="360"/>
      <c r="G9" s="361"/>
      <c r="H9" s="361"/>
      <c r="I9" s="361"/>
      <c r="J9" s="361"/>
      <c r="K9" s="361"/>
      <c r="L9" s="361"/>
      <c r="M9" s="361"/>
      <c r="N9" s="183"/>
      <c r="O9" s="49"/>
    </row>
    <row r="10" spans="1:15" ht="17.25" thickBot="1" thickTop="1">
      <c r="A10" s="168" t="s">
        <v>315</v>
      </c>
      <c r="B10" s="101"/>
      <c r="C10" s="184" t="s">
        <v>486</v>
      </c>
      <c r="D10" s="359" t="s">
        <v>499</v>
      </c>
      <c r="E10" s="359" t="s">
        <v>499</v>
      </c>
      <c r="F10" s="359" t="s">
        <v>499</v>
      </c>
      <c r="G10" s="359" t="s">
        <v>499</v>
      </c>
      <c r="H10" s="359" t="s">
        <v>499</v>
      </c>
      <c r="I10" s="359" t="s">
        <v>499</v>
      </c>
      <c r="J10" s="359" t="s">
        <v>499</v>
      </c>
      <c r="K10" s="359" t="s">
        <v>499</v>
      </c>
      <c r="L10" s="359" t="s">
        <v>499</v>
      </c>
      <c r="M10" s="391" t="s">
        <v>499</v>
      </c>
      <c r="N10" s="246"/>
      <c r="O10" s="49"/>
    </row>
    <row r="11" spans="1:15" ht="6" customHeight="1" thickTop="1">
      <c r="A11" s="164"/>
      <c r="B11" s="101"/>
      <c r="C11" s="185"/>
      <c r="D11" s="315"/>
      <c r="E11" s="316"/>
      <c r="F11" s="316"/>
      <c r="G11" s="362"/>
      <c r="H11" s="362"/>
      <c r="I11" s="362"/>
      <c r="J11" s="362"/>
      <c r="K11" s="362"/>
      <c r="L11" s="362"/>
      <c r="M11" s="362"/>
      <c r="N11" s="243"/>
      <c r="O11" s="49"/>
    </row>
    <row r="12" spans="1:15" s="157" customFormat="1" ht="16.5" customHeight="1">
      <c r="A12" s="168" t="s">
        <v>316</v>
      </c>
      <c r="B12" s="186"/>
      <c r="C12" s="187" t="s">
        <v>111</v>
      </c>
      <c r="D12" s="363">
        <f aca="true" t="shared" si="0" ref="D12:K12">D13+D14+D15+D18+D21</f>
        <v>0</v>
      </c>
      <c r="E12" s="363">
        <f t="shared" si="0"/>
        <v>0</v>
      </c>
      <c r="F12" s="363">
        <f t="shared" si="0"/>
        <v>0</v>
      </c>
      <c r="G12" s="364">
        <f t="shared" si="0"/>
        <v>0</v>
      </c>
      <c r="H12" s="364">
        <f t="shared" si="0"/>
        <v>0</v>
      </c>
      <c r="I12" s="364">
        <f t="shared" si="0"/>
        <v>0</v>
      </c>
      <c r="J12" s="364">
        <f t="shared" si="0"/>
        <v>0</v>
      </c>
      <c r="K12" s="364">
        <f t="shared" si="0"/>
        <v>0</v>
      </c>
      <c r="L12" s="364">
        <f>L13+L14+L15+L18+L21</f>
        <v>0</v>
      </c>
      <c r="M12" s="364">
        <f>M13+M14+M15+M18+M21</f>
        <v>0</v>
      </c>
      <c r="N12" s="247"/>
      <c r="O12" s="188"/>
    </row>
    <row r="13" spans="1:15" s="157" customFormat="1" ht="16.5" customHeight="1">
      <c r="A13" s="168" t="s">
        <v>317</v>
      </c>
      <c r="B13" s="189"/>
      <c r="C13" s="190" t="s">
        <v>98</v>
      </c>
      <c r="D13" s="365" t="s">
        <v>499</v>
      </c>
      <c r="E13" s="365" t="s">
        <v>499</v>
      </c>
      <c r="F13" s="365" t="s">
        <v>499</v>
      </c>
      <c r="G13" s="365" t="s">
        <v>499</v>
      </c>
      <c r="H13" s="365" t="s">
        <v>499</v>
      </c>
      <c r="I13" s="365" t="s">
        <v>499</v>
      </c>
      <c r="J13" s="365" t="s">
        <v>499</v>
      </c>
      <c r="K13" s="365" t="s">
        <v>499</v>
      </c>
      <c r="L13" s="365" t="s">
        <v>499</v>
      </c>
      <c r="M13" s="308" t="s">
        <v>499</v>
      </c>
      <c r="N13" s="247"/>
      <c r="O13" s="188"/>
    </row>
    <row r="14" spans="1:15" s="157" customFormat="1" ht="16.5" customHeight="1">
      <c r="A14" s="168" t="s">
        <v>318</v>
      </c>
      <c r="B14" s="189"/>
      <c r="C14" s="190" t="s">
        <v>135</v>
      </c>
      <c r="D14" s="365" t="s">
        <v>499</v>
      </c>
      <c r="E14" s="365" t="s">
        <v>499</v>
      </c>
      <c r="F14" s="365" t="s">
        <v>499</v>
      </c>
      <c r="G14" s="365" t="s">
        <v>499</v>
      </c>
      <c r="H14" s="365" t="s">
        <v>499</v>
      </c>
      <c r="I14" s="365" t="s">
        <v>499</v>
      </c>
      <c r="J14" s="365" t="s">
        <v>499</v>
      </c>
      <c r="K14" s="365" t="s">
        <v>499</v>
      </c>
      <c r="L14" s="365" t="s">
        <v>499</v>
      </c>
      <c r="M14" s="308" t="s">
        <v>499</v>
      </c>
      <c r="N14" s="247"/>
      <c r="O14" s="188"/>
    </row>
    <row r="15" spans="1:15" s="157" customFormat="1" ht="16.5" customHeight="1">
      <c r="A15" s="168" t="s">
        <v>319</v>
      </c>
      <c r="B15" s="189"/>
      <c r="C15" s="190" t="s">
        <v>45</v>
      </c>
      <c r="D15" s="365" t="s">
        <v>499</v>
      </c>
      <c r="E15" s="365" t="s">
        <v>499</v>
      </c>
      <c r="F15" s="365" t="s">
        <v>499</v>
      </c>
      <c r="G15" s="365" t="s">
        <v>499</v>
      </c>
      <c r="H15" s="365" t="s">
        <v>499</v>
      </c>
      <c r="I15" s="365" t="s">
        <v>499</v>
      </c>
      <c r="J15" s="365" t="s">
        <v>499</v>
      </c>
      <c r="K15" s="365" t="s">
        <v>499</v>
      </c>
      <c r="L15" s="365" t="s">
        <v>499</v>
      </c>
      <c r="M15" s="308" t="s">
        <v>499</v>
      </c>
      <c r="N15" s="247"/>
      <c r="O15" s="188"/>
    </row>
    <row r="16" spans="1:15" s="157" customFormat="1" ht="16.5" customHeight="1">
      <c r="A16" s="168" t="s">
        <v>320</v>
      </c>
      <c r="B16" s="189"/>
      <c r="C16" s="191" t="s">
        <v>86</v>
      </c>
      <c r="D16" s="365" t="s">
        <v>499</v>
      </c>
      <c r="E16" s="365" t="s">
        <v>499</v>
      </c>
      <c r="F16" s="365" t="s">
        <v>499</v>
      </c>
      <c r="G16" s="365" t="s">
        <v>499</v>
      </c>
      <c r="H16" s="365" t="s">
        <v>499</v>
      </c>
      <c r="I16" s="365" t="s">
        <v>499</v>
      </c>
      <c r="J16" s="365" t="s">
        <v>499</v>
      </c>
      <c r="K16" s="365" t="s">
        <v>499</v>
      </c>
      <c r="L16" s="365" t="s">
        <v>499</v>
      </c>
      <c r="M16" s="308" t="s">
        <v>499</v>
      </c>
      <c r="N16" s="247"/>
      <c r="O16" s="188"/>
    </row>
    <row r="17" spans="1:15" s="157" customFormat="1" ht="16.5" customHeight="1">
      <c r="A17" s="168" t="s">
        <v>321</v>
      </c>
      <c r="B17" s="189"/>
      <c r="C17" s="190" t="s">
        <v>87</v>
      </c>
      <c r="D17" s="365" t="s">
        <v>499</v>
      </c>
      <c r="E17" s="365" t="s">
        <v>499</v>
      </c>
      <c r="F17" s="365" t="s">
        <v>499</v>
      </c>
      <c r="G17" s="365" t="s">
        <v>499</v>
      </c>
      <c r="H17" s="365" t="s">
        <v>499</v>
      </c>
      <c r="I17" s="365" t="s">
        <v>499</v>
      </c>
      <c r="J17" s="365" t="s">
        <v>499</v>
      </c>
      <c r="K17" s="365" t="s">
        <v>499</v>
      </c>
      <c r="L17" s="365" t="s">
        <v>499</v>
      </c>
      <c r="M17" s="308" t="s">
        <v>499</v>
      </c>
      <c r="N17" s="247"/>
      <c r="O17" s="188"/>
    </row>
    <row r="18" spans="1:15" s="157" customFormat="1" ht="16.5" customHeight="1">
      <c r="A18" s="168" t="s">
        <v>322</v>
      </c>
      <c r="B18" s="189"/>
      <c r="C18" s="191" t="s">
        <v>46</v>
      </c>
      <c r="D18" s="365" t="s">
        <v>499</v>
      </c>
      <c r="E18" s="365" t="s">
        <v>499</v>
      </c>
      <c r="F18" s="365" t="s">
        <v>499</v>
      </c>
      <c r="G18" s="365" t="s">
        <v>499</v>
      </c>
      <c r="H18" s="365" t="s">
        <v>499</v>
      </c>
      <c r="I18" s="365" t="s">
        <v>499</v>
      </c>
      <c r="J18" s="365" t="s">
        <v>499</v>
      </c>
      <c r="K18" s="365" t="s">
        <v>499</v>
      </c>
      <c r="L18" s="365" t="s">
        <v>499</v>
      </c>
      <c r="M18" s="308" t="s">
        <v>499</v>
      </c>
      <c r="N18" s="247"/>
      <c r="O18" s="188"/>
    </row>
    <row r="19" spans="1:15" s="157" customFormat="1" ht="16.5" customHeight="1">
      <c r="A19" s="168" t="s">
        <v>323</v>
      </c>
      <c r="B19" s="189"/>
      <c r="C19" s="191" t="s">
        <v>86</v>
      </c>
      <c r="D19" s="365" t="s">
        <v>499</v>
      </c>
      <c r="E19" s="365" t="s">
        <v>499</v>
      </c>
      <c r="F19" s="365" t="s">
        <v>499</v>
      </c>
      <c r="G19" s="365" t="s">
        <v>499</v>
      </c>
      <c r="H19" s="365" t="s">
        <v>499</v>
      </c>
      <c r="I19" s="365" t="s">
        <v>499</v>
      </c>
      <c r="J19" s="365" t="s">
        <v>499</v>
      </c>
      <c r="K19" s="365" t="s">
        <v>499</v>
      </c>
      <c r="L19" s="365" t="s">
        <v>499</v>
      </c>
      <c r="M19" s="308" t="s">
        <v>499</v>
      </c>
      <c r="N19" s="247"/>
      <c r="O19" s="188"/>
    </row>
    <row r="20" spans="1:15" s="157" customFormat="1" ht="16.5" customHeight="1">
      <c r="A20" s="168" t="s">
        <v>324</v>
      </c>
      <c r="B20" s="189"/>
      <c r="C20" s="190" t="s">
        <v>87</v>
      </c>
      <c r="D20" s="365" t="s">
        <v>499</v>
      </c>
      <c r="E20" s="365" t="s">
        <v>499</v>
      </c>
      <c r="F20" s="365" t="s">
        <v>499</v>
      </c>
      <c r="G20" s="365" t="s">
        <v>499</v>
      </c>
      <c r="H20" s="365" t="s">
        <v>499</v>
      </c>
      <c r="I20" s="365" t="s">
        <v>499</v>
      </c>
      <c r="J20" s="365" t="s">
        <v>499</v>
      </c>
      <c r="K20" s="365" t="s">
        <v>499</v>
      </c>
      <c r="L20" s="365" t="s">
        <v>499</v>
      </c>
      <c r="M20" s="308" t="s">
        <v>499</v>
      </c>
      <c r="N20" s="247"/>
      <c r="O20" s="188"/>
    </row>
    <row r="21" spans="1:15" s="157" customFormat="1" ht="16.5" customHeight="1">
      <c r="A21" s="168" t="s">
        <v>325</v>
      </c>
      <c r="B21" s="189"/>
      <c r="C21" s="190" t="s">
        <v>99</v>
      </c>
      <c r="D21" s="365" t="s">
        <v>499</v>
      </c>
      <c r="E21" s="365" t="s">
        <v>499</v>
      </c>
      <c r="F21" s="365" t="s">
        <v>499</v>
      </c>
      <c r="G21" s="365" t="s">
        <v>499</v>
      </c>
      <c r="H21" s="365" t="s">
        <v>499</v>
      </c>
      <c r="I21" s="365" t="s">
        <v>499</v>
      </c>
      <c r="J21" s="365" t="s">
        <v>499</v>
      </c>
      <c r="K21" s="365" t="s">
        <v>499</v>
      </c>
      <c r="L21" s="365" t="s">
        <v>499</v>
      </c>
      <c r="M21" s="308" t="s">
        <v>499</v>
      </c>
      <c r="N21" s="247"/>
      <c r="O21" s="188"/>
    </row>
    <row r="22" spans="1:15" s="157" customFormat="1" ht="16.5" customHeight="1">
      <c r="A22" s="164"/>
      <c r="B22" s="189"/>
      <c r="C22" s="190"/>
      <c r="D22" s="366"/>
      <c r="E22" s="367"/>
      <c r="F22" s="367"/>
      <c r="G22" s="368"/>
      <c r="H22" s="368"/>
      <c r="I22" s="368"/>
      <c r="J22" s="368"/>
      <c r="K22" s="368"/>
      <c r="L22" s="368"/>
      <c r="M22" s="368"/>
      <c r="N22" s="247"/>
      <c r="O22" s="188"/>
    </row>
    <row r="23" spans="1:15" s="157" customFormat="1" ht="16.5" customHeight="1">
      <c r="A23" s="168" t="s">
        <v>326</v>
      </c>
      <c r="B23" s="189"/>
      <c r="C23" s="187" t="s">
        <v>145</v>
      </c>
      <c r="D23" s="364">
        <f aca="true" t="shared" si="1" ref="D23:K23">SUM(D24:D33)</f>
        <v>0</v>
      </c>
      <c r="E23" s="364">
        <f t="shared" si="1"/>
        <v>0</v>
      </c>
      <c r="F23" s="364">
        <f t="shared" si="1"/>
        <v>0</v>
      </c>
      <c r="G23" s="364">
        <f t="shared" si="1"/>
        <v>0</v>
      </c>
      <c r="H23" s="364">
        <f t="shared" si="1"/>
        <v>0</v>
      </c>
      <c r="I23" s="364">
        <f t="shared" si="1"/>
        <v>0</v>
      </c>
      <c r="J23" s="364">
        <f t="shared" si="1"/>
        <v>0</v>
      </c>
      <c r="K23" s="364">
        <f t="shared" si="1"/>
        <v>0</v>
      </c>
      <c r="L23" s="364">
        <f>SUM(L24:L33)</f>
        <v>0</v>
      </c>
      <c r="M23" s="364">
        <f>SUM(M24:M33)</f>
        <v>0</v>
      </c>
      <c r="N23" s="247"/>
      <c r="O23" s="188"/>
    </row>
    <row r="24" spans="1:15" s="157" customFormat="1" ht="16.5" customHeight="1">
      <c r="A24" s="168" t="s">
        <v>327</v>
      </c>
      <c r="B24" s="189"/>
      <c r="C24" s="190" t="s">
        <v>108</v>
      </c>
      <c r="D24" s="365" t="s">
        <v>499</v>
      </c>
      <c r="E24" s="365" t="s">
        <v>499</v>
      </c>
      <c r="F24" s="365" t="s">
        <v>499</v>
      </c>
      <c r="G24" s="365" t="s">
        <v>499</v>
      </c>
      <c r="H24" s="365" t="s">
        <v>499</v>
      </c>
      <c r="I24" s="365" t="s">
        <v>499</v>
      </c>
      <c r="J24" s="365" t="s">
        <v>499</v>
      </c>
      <c r="K24" s="365" t="s">
        <v>499</v>
      </c>
      <c r="L24" s="365" t="s">
        <v>499</v>
      </c>
      <c r="M24" s="308" t="s">
        <v>499</v>
      </c>
      <c r="N24" s="247"/>
      <c r="O24" s="188"/>
    </row>
    <row r="25" spans="1:15" s="157" customFormat="1" ht="16.5" customHeight="1">
      <c r="A25" s="168" t="s">
        <v>328</v>
      </c>
      <c r="B25" s="189"/>
      <c r="C25" s="190" t="s">
        <v>144</v>
      </c>
      <c r="D25" s="365" t="s">
        <v>499</v>
      </c>
      <c r="E25" s="365" t="s">
        <v>499</v>
      </c>
      <c r="F25" s="365" t="s">
        <v>499</v>
      </c>
      <c r="G25" s="365" t="s">
        <v>499</v>
      </c>
      <c r="H25" s="365" t="s">
        <v>499</v>
      </c>
      <c r="I25" s="365" t="s">
        <v>499</v>
      </c>
      <c r="J25" s="365" t="s">
        <v>499</v>
      </c>
      <c r="K25" s="365" t="s">
        <v>499</v>
      </c>
      <c r="L25" s="365" t="s">
        <v>499</v>
      </c>
      <c r="M25" s="308" t="s">
        <v>499</v>
      </c>
      <c r="N25" s="247"/>
      <c r="O25" s="188"/>
    </row>
    <row r="26" spans="1:15" s="157" customFormat="1" ht="16.5" customHeight="1">
      <c r="A26" s="164"/>
      <c r="B26" s="189"/>
      <c r="C26" s="192"/>
      <c r="D26" s="311"/>
      <c r="E26" s="369"/>
      <c r="F26" s="367"/>
      <c r="G26" s="368"/>
      <c r="H26" s="368"/>
      <c r="I26" s="368"/>
      <c r="J26" s="368"/>
      <c r="K26" s="368"/>
      <c r="L26" s="368"/>
      <c r="M26" s="368"/>
      <c r="N26" s="247"/>
      <c r="O26" s="188"/>
    </row>
    <row r="27" spans="1:15" s="157" customFormat="1" ht="16.5" customHeight="1">
      <c r="A27" s="168" t="s">
        <v>329</v>
      </c>
      <c r="B27" s="189"/>
      <c r="C27" s="192" t="s">
        <v>142</v>
      </c>
      <c r="D27" s="365" t="s">
        <v>499</v>
      </c>
      <c r="E27" s="365" t="s">
        <v>499</v>
      </c>
      <c r="F27" s="365" t="s">
        <v>499</v>
      </c>
      <c r="G27" s="365" t="s">
        <v>499</v>
      </c>
      <c r="H27" s="365" t="s">
        <v>499</v>
      </c>
      <c r="I27" s="365" t="s">
        <v>499</v>
      </c>
      <c r="J27" s="365" t="s">
        <v>499</v>
      </c>
      <c r="K27" s="365" t="s">
        <v>499</v>
      </c>
      <c r="L27" s="365" t="s">
        <v>499</v>
      </c>
      <c r="M27" s="308" t="s">
        <v>499</v>
      </c>
      <c r="N27" s="248"/>
      <c r="O27" s="188"/>
    </row>
    <row r="28" spans="1:15" s="157" customFormat="1" ht="16.5" customHeight="1">
      <c r="A28" s="168" t="s">
        <v>330</v>
      </c>
      <c r="B28" s="189"/>
      <c r="C28" s="190" t="s">
        <v>136</v>
      </c>
      <c r="D28" s="365" t="s">
        <v>499</v>
      </c>
      <c r="E28" s="365" t="s">
        <v>499</v>
      </c>
      <c r="F28" s="365" t="s">
        <v>499</v>
      </c>
      <c r="G28" s="365" t="s">
        <v>499</v>
      </c>
      <c r="H28" s="365" t="s">
        <v>499</v>
      </c>
      <c r="I28" s="365" t="s">
        <v>499</v>
      </c>
      <c r="J28" s="365" t="s">
        <v>499</v>
      </c>
      <c r="K28" s="365" t="s">
        <v>499</v>
      </c>
      <c r="L28" s="365" t="s">
        <v>499</v>
      </c>
      <c r="M28" s="308" t="s">
        <v>499</v>
      </c>
      <c r="N28" s="247"/>
      <c r="O28" s="188"/>
    </row>
    <row r="29" spans="1:15" s="157" customFormat="1" ht="16.5" customHeight="1">
      <c r="A29" s="168" t="s">
        <v>331</v>
      </c>
      <c r="B29" s="189"/>
      <c r="C29" s="191" t="s">
        <v>143</v>
      </c>
      <c r="D29" s="365" t="s">
        <v>499</v>
      </c>
      <c r="E29" s="365" t="s">
        <v>499</v>
      </c>
      <c r="F29" s="365" t="s">
        <v>499</v>
      </c>
      <c r="G29" s="365" t="s">
        <v>499</v>
      </c>
      <c r="H29" s="365" t="s">
        <v>499</v>
      </c>
      <c r="I29" s="365" t="s">
        <v>499</v>
      </c>
      <c r="J29" s="365" t="s">
        <v>499</v>
      </c>
      <c r="K29" s="365" t="s">
        <v>499</v>
      </c>
      <c r="L29" s="365" t="s">
        <v>499</v>
      </c>
      <c r="M29" s="308" t="s">
        <v>499</v>
      </c>
      <c r="N29" s="247"/>
      <c r="O29" s="188"/>
    </row>
    <row r="30" spans="1:15" s="157" customFormat="1" ht="16.5" customHeight="1">
      <c r="A30" s="164"/>
      <c r="B30" s="189"/>
      <c r="C30" s="192"/>
      <c r="D30" s="311"/>
      <c r="E30" s="369"/>
      <c r="F30" s="369"/>
      <c r="G30" s="370"/>
      <c r="H30" s="370"/>
      <c r="I30" s="370"/>
      <c r="J30" s="370"/>
      <c r="K30" s="370"/>
      <c r="L30" s="370"/>
      <c r="M30" s="370"/>
      <c r="N30" s="247"/>
      <c r="O30" s="188"/>
    </row>
    <row r="31" spans="1:15" s="157" customFormat="1" ht="16.5" customHeight="1">
      <c r="A31" s="168" t="s">
        <v>332</v>
      </c>
      <c r="B31" s="189"/>
      <c r="C31" s="190" t="s">
        <v>120</v>
      </c>
      <c r="D31" s="365" t="s">
        <v>499</v>
      </c>
      <c r="E31" s="365" t="s">
        <v>499</v>
      </c>
      <c r="F31" s="365" t="s">
        <v>499</v>
      </c>
      <c r="G31" s="365" t="s">
        <v>499</v>
      </c>
      <c r="H31" s="365" t="s">
        <v>499</v>
      </c>
      <c r="I31" s="365" t="s">
        <v>499</v>
      </c>
      <c r="J31" s="365" t="s">
        <v>499</v>
      </c>
      <c r="K31" s="365" t="s">
        <v>499</v>
      </c>
      <c r="L31" s="365" t="s">
        <v>499</v>
      </c>
      <c r="M31" s="308" t="s">
        <v>499</v>
      </c>
      <c r="N31" s="247"/>
      <c r="O31" s="188"/>
    </row>
    <row r="32" spans="1:15" s="157" customFormat="1" ht="16.5" customHeight="1">
      <c r="A32" s="168" t="s">
        <v>333</v>
      </c>
      <c r="B32" s="189"/>
      <c r="C32" s="190" t="s">
        <v>116</v>
      </c>
      <c r="D32" s="365" t="s">
        <v>499</v>
      </c>
      <c r="E32" s="365" t="s">
        <v>499</v>
      </c>
      <c r="F32" s="365" t="s">
        <v>499</v>
      </c>
      <c r="G32" s="365" t="s">
        <v>499</v>
      </c>
      <c r="H32" s="365" t="s">
        <v>499</v>
      </c>
      <c r="I32" s="365" t="s">
        <v>499</v>
      </c>
      <c r="J32" s="365" t="s">
        <v>499</v>
      </c>
      <c r="K32" s="365" t="s">
        <v>499</v>
      </c>
      <c r="L32" s="365" t="s">
        <v>499</v>
      </c>
      <c r="M32" s="308" t="s">
        <v>499</v>
      </c>
      <c r="N32" s="247"/>
      <c r="O32" s="188"/>
    </row>
    <row r="33" spans="1:15" s="157" customFormat="1" ht="16.5" customHeight="1">
      <c r="A33" s="168" t="s">
        <v>334</v>
      </c>
      <c r="B33" s="189"/>
      <c r="C33" s="190" t="s">
        <v>117</v>
      </c>
      <c r="D33" s="365" t="s">
        <v>499</v>
      </c>
      <c r="E33" s="365" t="s">
        <v>499</v>
      </c>
      <c r="F33" s="365" t="s">
        <v>499</v>
      </c>
      <c r="G33" s="365" t="s">
        <v>499</v>
      </c>
      <c r="H33" s="365" t="s">
        <v>499</v>
      </c>
      <c r="I33" s="365" t="s">
        <v>499</v>
      </c>
      <c r="J33" s="365" t="s">
        <v>499</v>
      </c>
      <c r="K33" s="365" t="s">
        <v>499</v>
      </c>
      <c r="L33" s="365" t="s">
        <v>499</v>
      </c>
      <c r="M33" s="308" t="s">
        <v>499</v>
      </c>
      <c r="N33" s="247"/>
      <c r="O33" s="188"/>
    </row>
    <row r="34" spans="1:15" s="157" customFormat="1" ht="16.5" customHeight="1">
      <c r="A34" s="164"/>
      <c r="B34" s="189"/>
      <c r="C34" s="192"/>
      <c r="D34" s="366"/>
      <c r="E34" s="367"/>
      <c r="F34" s="367"/>
      <c r="G34" s="368"/>
      <c r="H34" s="368"/>
      <c r="I34" s="368"/>
      <c r="J34" s="368"/>
      <c r="K34" s="368"/>
      <c r="L34" s="368"/>
      <c r="M34" s="368"/>
      <c r="N34" s="247"/>
      <c r="O34" s="188"/>
    </row>
    <row r="35" spans="1:15" s="157" customFormat="1" ht="16.5" customHeight="1">
      <c r="A35" s="168" t="s">
        <v>335</v>
      </c>
      <c r="B35" s="189"/>
      <c r="C35" s="193" t="s">
        <v>109</v>
      </c>
      <c r="D35" s="308" t="s">
        <v>499</v>
      </c>
      <c r="E35" s="308" t="s">
        <v>499</v>
      </c>
      <c r="F35" s="308" t="s">
        <v>499</v>
      </c>
      <c r="G35" s="308" t="s">
        <v>499</v>
      </c>
      <c r="H35" s="308" t="s">
        <v>499</v>
      </c>
      <c r="I35" s="308" t="s">
        <v>499</v>
      </c>
      <c r="J35" s="308" t="s">
        <v>499</v>
      </c>
      <c r="K35" s="308" t="s">
        <v>499</v>
      </c>
      <c r="L35" s="308" t="s">
        <v>499</v>
      </c>
      <c r="M35" s="308" t="s">
        <v>499</v>
      </c>
      <c r="N35" s="247"/>
      <c r="O35" s="188"/>
    </row>
    <row r="36" spans="1:15" s="157" customFormat="1" ht="16.5" customHeight="1">
      <c r="A36" s="168" t="s">
        <v>336</v>
      </c>
      <c r="B36" s="189"/>
      <c r="C36" s="194" t="s">
        <v>484</v>
      </c>
      <c r="D36" s="308" t="s">
        <v>499</v>
      </c>
      <c r="E36" s="308" t="s">
        <v>499</v>
      </c>
      <c r="F36" s="308" t="s">
        <v>499</v>
      </c>
      <c r="G36" s="308" t="s">
        <v>499</v>
      </c>
      <c r="H36" s="308" t="s">
        <v>499</v>
      </c>
      <c r="I36" s="308" t="s">
        <v>499</v>
      </c>
      <c r="J36" s="308" t="s">
        <v>499</v>
      </c>
      <c r="K36" s="308" t="s">
        <v>499</v>
      </c>
      <c r="L36" s="308" t="s">
        <v>499</v>
      </c>
      <c r="M36" s="308" t="s">
        <v>499</v>
      </c>
      <c r="N36" s="247"/>
      <c r="O36" s="188"/>
    </row>
    <row r="37" spans="1:15" s="157" customFormat="1" ht="16.5" customHeight="1">
      <c r="A37" s="168" t="s">
        <v>337</v>
      </c>
      <c r="B37" s="189"/>
      <c r="C37" s="190" t="s">
        <v>107</v>
      </c>
      <c r="D37" s="308" t="s">
        <v>499</v>
      </c>
      <c r="E37" s="308" t="s">
        <v>499</v>
      </c>
      <c r="F37" s="308" t="s">
        <v>499</v>
      </c>
      <c r="G37" s="308" t="s">
        <v>499</v>
      </c>
      <c r="H37" s="308" t="s">
        <v>499</v>
      </c>
      <c r="I37" s="308" t="s">
        <v>499</v>
      </c>
      <c r="J37" s="308" t="s">
        <v>499</v>
      </c>
      <c r="K37" s="308" t="s">
        <v>499</v>
      </c>
      <c r="L37" s="308" t="s">
        <v>499</v>
      </c>
      <c r="M37" s="308" t="s">
        <v>499</v>
      </c>
      <c r="N37" s="247"/>
      <c r="O37" s="188"/>
    </row>
    <row r="38" spans="1:15" s="157" customFormat="1" ht="13.5" customHeight="1" thickBot="1">
      <c r="A38" s="164"/>
      <c r="B38" s="189"/>
      <c r="C38" s="190"/>
      <c r="D38" s="325"/>
      <c r="E38" s="326"/>
      <c r="F38" s="326"/>
      <c r="G38" s="371"/>
      <c r="H38" s="371"/>
      <c r="I38" s="371"/>
      <c r="J38" s="371"/>
      <c r="K38" s="371"/>
      <c r="L38" s="371"/>
      <c r="M38" s="371"/>
      <c r="N38" s="251"/>
      <c r="O38" s="188"/>
    </row>
    <row r="39" spans="1:15" s="157" customFormat="1" ht="19.5" customHeight="1" thickBot="1" thickTop="1">
      <c r="A39" s="195" t="s">
        <v>338</v>
      </c>
      <c r="B39" s="189"/>
      <c r="C39" s="184" t="s">
        <v>138</v>
      </c>
      <c r="D39" s="359" t="s">
        <v>499</v>
      </c>
      <c r="E39" s="359" t="s">
        <v>499</v>
      </c>
      <c r="F39" s="359" t="s">
        <v>499</v>
      </c>
      <c r="G39" s="359" t="s">
        <v>499</v>
      </c>
      <c r="H39" s="359" t="s">
        <v>499</v>
      </c>
      <c r="I39" s="359" t="s">
        <v>499</v>
      </c>
      <c r="J39" s="359" t="s">
        <v>499</v>
      </c>
      <c r="K39" s="359" t="s">
        <v>499</v>
      </c>
      <c r="L39" s="359" t="s">
        <v>499</v>
      </c>
      <c r="M39" s="391" t="s">
        <v>499</v>
      </c>
      <c r="N39" s="250"/>
      <c r="O39" s="188"/>
    </row>
    <row r="40" spans="1:15" ht="9" customHeight="1" thickBot="1" thickTop="1">
      <c r="A40" s="164"/>
      <c r="B40" s="101"/>
      <c r="C40" s="196"/>
      <c r="D40" s="372"/>
      <c r="E40" s="372"/>
      <c r="F40" s="372"/>
      <c r="G40" s="372"/>
      <c r="H40" s="372"/>
      <c r="I40" s="372"/>
      <c r="J40" s="372"/>
      <c r="K40" s="372"/>
      <c r="L40" s="372"/>
      <c r="M40" s="392"/>
      <c r="N40" s="253"/>
      <c r="O40" s="49"/>
    </row>
    <row r="41" spans="1:15" ht="9" customHeight="1" thickBot="1" thickTop="1">
      <c r="A41" s="181"/>
      <c r="B41" s="101"/>
      <c r="C41" s="197"/>
      <c r="D41" s="373"/>
      <c r="E41" s="374"/>
      <c r="F41" s="374"/>
      <c r="G41" s="374"/>
      <c r="H41" s="374"/>
      <c r="I41" s="374"/>
      <c r="J41" s="374"/>
      <c r="K41" s="374"/>
      <c r="L41" s="374"/>
      <c r="M41" s="393"/>
      <c r="N41" s="254"/>
      <c r="O41" s="49"/>
    </row>
    <row r="42" spans="1:15" ht="17.25" thickBot="1" thickTop="1">
      <c r="A42" s="195" t="s">
        <v>339</v>
      </c>
      <c r="B42" s="101"/>
      <c r="C42" s="184" t="s">
        <v>103</v>
      </c>
      <c r="D42" s="359" t="s">
        <v>499</v>
      </c>
      <c r="E42" s="359" t="s">
        <v>499</v>
      </c>
      <c r="F42" s="359" t="s">
        <v>499</v>
      </c>
      <c r="G42" s="359" t="s">
        <v>499</v>
      </c>
      <c r="H42" s="359" t="s">
        <v>499</v>
      </c>
      <c r="I42" s="359" t="s">
        <v>499</v>
      </c>
      <c r="J42" s="359" t="s">
        <v>499</v>
      </c>
      <c r="K42" s="359" t="s">
        <v>499</v>
      </c>
      <c r="L42" s="359" t="s">
        <v>499</v>
      </c>
      <c r="M42" s="391" t="s">
        <v>499</v>
      </c>
      <c r="N42" s="246"/>
      <c r="O42" s="49"/>
    </row>
    <row r="43" spans="1:15" ht="15.75" thickTop="1">
      <c r="A43" s="168" t="s">
        <v>340</v>
      </c>
      <c r="B43" s="101"/>
      <c r="C43" s="190" t="s">
        <v>127</v>
      </c>
      <c r="D43" s="308" t="s">
        <v>499</v>
      </c>
      <c r="E43" s="308" t="s">
        <v>499</v>
      </c>
      <c r="F43" s="308" t="s">
        <v>499</v>
      </c>
      <c r="G43" s="308" t="s">
        <v>499</v>
      </c>
      <c r="H43" s="308" t="s">
        <v>499</v>
      </c>
      <c r="I43" s="308" t="s">
        <v>499</v>
      </c>
      <c r="J43" s="308" t="s">
        <v>499</v>
      </c>
      <c r="K43" s="308" t="s">
        <v>499</v>
      </c>
      <c r="L43" s="308" t="s">
        <v>499</v>
      </c>
      <c r="M43" s="308" t="s">
        <v>499</v>
      </c>
      <c r="N43" s="244"/>
      <c r="O43" s="49"/>
    </row>
    <row r="44" spans="1:15" ht="15">
      <c r="A44" s="168" t="s">
        <v>341</v>
      </c>
      <c r="B44" s="101"/>
      <c r="C44" s="190" t="s">
        <v>128</v>
      </c>
      <c r="D44" s="308" t="s">
        <v>499</v>
      </c>
      <c r="E44" s="308" t="s">
        <v>499</v>
      </c>
      <c r="F44" s="308" t="s">
        <v>499</v>
      </c>
      <c r="G44" s="308" t="s">
        <v>499</v>
      </c>
      <c r="H44" s="308" t="s">
        <v>499</v>
      </c>
      <c r="I44" s="308" t="s">
        <v>499</v>
      </c>
      <c r="J44" s="308" t="s">
        <v>499</v>
      </c>
      <c r="K44" s="308" t="s">
        <v>499</v>
      </c>
      <c r="L44" s="308" t="s">
        <v>499</v>
      </c>
      <c r="M44" s="308" t="s">
        <v>499</v>
      </c>
      <c r="N44" s="255"/>
      <c r="O44" s="49"/>
    </row>
    <row r="45" spans="1:15" ht="9.75" customHeight="1" thickBot="1">
      <c r="A45" s="181"/>
      <c r="B45" s="101"/>
      <c r="C45" s="19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256"/>
      <c r="O45" s="49"/>
    </row>
    <row r="46" spans="1:17" ht="20.25" thickBot="1" thickTop="1">
      <c r="A46" s="181"/>
      <c r="B46" s="101"/>
      <c r="C46" s="199" t="s">
        <v>118</v>
      </c>
      <c r="D46" s="200"/>
      <c r="E46" s="200"/>
      <c r="F46" s="200"/>
      <c r="G46" s="200"/>
      <c r="H46" s="200"/>
      <c r="I46" s="200"/>
      <c r="J46" s="200"/>
      <c r="K46" s="200"/>
      <c r="L46" s="200"/>
      <c r="M46" s="200"/>
      <c r="N46" s="201"/>
      <c r="O46" s="49"/>
      <c r="Q46" s="29"/>
    </row>
    <row r="47" spans="1:17" ht="8.25" customHeight="1" thickTop="1">
      <c r="A47" s="181"/>
      <c r="B47" s="101"/>
      <c r="C47" s="202"/>
      <c r="D47" s="203"/>
      <c r="E47" s="204"/>
      <c r="F47" s="204"/>
      <c r="G47" s="204"/>
      <c r="H47" s="204"/>
      <c r="I47" s="204"/>
      <c r="J47" s="204"/>
      <c r="K47" s="204"/>
      <c r="L47" s="204"/>
      <c r="M47" s="204"/>
      <c r="N47" s="204"/>
      <c r="O47" s="49"/>
      <c r="Q47" s="29"/>
    </row>
    <row r="48" spans="1:17" ht="15.75">
      <c r="A48" s="181"/>
      <c r="B48" s="101"/>
      <c r="C48" s="85" t="s">
        <v>47</v>
      </c>
      <c r="D48" s="29"/>
      <c r="E48" s="42"/>
      <c r="F48" s="42"/>
      <c r="G48" s="29" t="s">
        <v>48</v>
      </c>
      <c r="H48" s="29"/>
      <c r="I48" s="29"/>
      <c r="J48" s="29"/>
      <c r="K48" s="29"/>
      <c r="L48" s="29"/>
      <c r="M48" s="29"/>
      <c r="N48" s="42"/>
      <c r="O48" s="49"/>
      <c r="Q48" s="29"/>
    </row>
    <row r="49" spans="1:17" ht="15.75">
      <c r="A49" s="181"/>
      <c r="B49" s="101"/>
      <c r="C49" s="85" t="s">
        <v>122</v>
      </c>
      <c r="D49" s="29"/>
      <c r="E49" s="42"/>
      <c r="F49" s="42"/>
      <c r="G49" s="29" t="s">
        <v>113</v>
      </c>
      <c r="H49" s="29"/>
      <c r="I49" s="29"/>
      <c r="J49" s="29"/>
      <c r="K49" s="29"/>
      <c r="L49" s="29"/>
      <c r="M49" s="29"/>
      <c r="N49" s="42"/>
      <c r="O49" s="49"/>
      <c r="Q49" s="29"/>
    </row>
    <row r="50" spans="1:17" ht="15.75">
      <c r="A50" s="181"/>
      <c r="B50" s="101"/>
      <c r="C50" s="85" t="s">
        <v>114</v>
      </c>
      <c r="D50" s="279"/>
      <c r="E50" s="280"/>
      <c r="F50" s="280"/>
      <c r="G50" s="279" t="s">
        <v>115</v>
      </c>
      <c r="H50" s="279"/>
      <c r="I50" s="279"/>
      <c r="J50" s="279"/>
      <c r="K50" s="279"/>
      <c r="L50" s="279"/>
      <c r="M50" s="279"/>
      <c r="N50" s="280"/>
      <c r="O50" s="49"/>
      <c r="Q50" s="29"/>
    </row>
    <row r="51" spans="1:17" ht="9.75" customHeight="1" thickBot="1">
      <c r="A51" s="205"/>
      <c r="B51" s="206"/>
      <c r="C51" s="207"/>
      <c r="D51" s="281"/>
      <c r="E51" s="282"/>
      <c r="F51" s="282"/>
      <c r="G51" s="282"/>
      <c r="H51" s="282"/>
      <c r="I51" s="282"/>
      <c r="J51" s="282"/>
      <c r="K51" s="282"/>
      <c r="L51" s="282"/>
      <c r="M51" s="282"/>
      <c r="N51" s="282"/>
      <c r="O51" s="61"/>
      <c r="Q51" s="29"/>
    </row>
    <row r="52" spans="1:17" ht="16.5" thickTop="1">
      <c r="A52" s="58"/>
      <c r="B52" s="208"/>
      <c r="C52" s="85"/>
      <c r="D52" s="279"/>
      <c r="E52" s="279"/>
      <c r="F52" s="279"/>
      <c r="G52" s="279"/>
      <c r="H52" s="279"/>
      <c r="I52" s="279"/>
      <c r="J52" s="279"/>
      <c r="K52" s="279"/>
      <c r="L52" s="279"/>
      <c r="M52" s="279"/>
      <c r="N52" s="279"/>
      <c r="O52" s="29"/>
      <c r="P52" s="29"/>
      <c r="Q52" s="29"/>
    </row>
    <row r="53" spans="4:14" ht="15">
      <c r="D53" s="283"/>
      <c r="E53" s="283"/>
      <c r="F53" s="283"/>
      <c r="G53" s="283"/>
      <c r="H53" s="283"/>
      <c r="I53" s="283"/>
      <c r="J53" s="283"/>
      <c r="K53" s="283"/>
      <c r="L53" s="283"/>
      <c r="M53" s="283"/>
      <c r="N53" s="283"/>
    </row>
    <row r="54" spans="2:15" ht="15">
      <c r="B54" s="149" t="s">
        <v>156</v>
      </c>
      <c r="C54" s="92"/>
      <c r="D54" s="284"/>
      <c r="E54" s="284"/>
      <c r="F54" s="284"/>
      <c r="G54" s="284"/>
      <c r="H54" s="284"/>
      <c r="I54" s="284"/>
      <c r="J54" s="284"/>
      <c r="K54" s="284"/>
      <c r="L54" s="284"/>
      <c r="M54" s="284"/>
      <c r="N54" s="284"/>
      <c r="O54" s="66"/>
    </row>
    <row r="55" spans="2:15" ht="15.75">
      <c r="B55" s="209"/>
      <c r="C55" s="210" t="s">
        <v>438</v>
      </c>
      <c r="D55" s="278">
        <f aca="true" t="shared" si="2" ref="D55:K55">IF(D39="M",0,D39)-IF(D10="M",0,D10)-IF(D12="M",0,D12)-IF(D23="M",0,D23)-IF(D35="M",0,D35)</f>
        <v>0</v>
      </c>
      <c r="E55" s="278">
        <f t="shared" si="2"/>
        <v>0</v>
      </c>
      <c r="F55" s="278">
        <f t="shared" si="2"/>
        <v>0</v>
      </c>
      <c r="G55" s="278">
        <f t="shared" si="2"/>
        <v>0</v>
      </c>
      <c r="H55" s="278">
        <f t="shared" si="2"/>
        <v>0</v>
      </c>
      <c r="I55" s="278">
        <f t="shared" si="2"/>
        <v>0</v>
      </c>
      <c r="J55" s="278">
        <f t="shared" si="2"/>
        <v>0</v>
      </c>
      <c r="K55" s="278">
        <f t="shared" si="2"/>
        <v>0</v>
      </c>
      <c r="L55" s="278">
        <f>IF(L39="M",0,L39)-IF(L10="M",0,L10)-IF(L12="M",0,L12)-IF(L23="M",0,L23)-IF(L35="M",0,L35)</f>
        <v>0</v>
      </c>
      <c r="M55" s="278">
        <f>IF(M39="M",0,M39)-IF(M10="M",0,M10)-IF(M12="M",0,M12)-IF(M23="M",0,M23)-IF(M35="M",0,M35)</f>
        <v>0</v>
      </c>
      <c r="N55" s="67"/>
      <c r="O55" s="68"/>
    </row>
    <row r="56" spans="2:15" ht="15.75">
      <c r="B56" s="209"/>
      <c r="C56" s="210" t="s">
        <v>439</v>
      </c>
      <c r="D56" s="278">
        <f aca="true" t="shared" si="3" ref="D56:K56">IF(D12="M",0,D12)-IF(D13="M",0,D13)-IF(D14="M",0,D14)-IF(D15="M",0,D15)-IF(D18="M",0,D18)-IF(D21="M",0,D21)</f>
        <v>0</v>
      </c>
      <c r="E56" s="278">
        <f t="shared" si="3"/>
        <v>0</v>
      </c>
      <c r="F56" s="278">
        <f t="shared" si="3"/>
        <v>0</v>
      </c>
      <c r="G56" s="278">
        <f t="shared" si="3"/>
        <v>0</v>
      </c>
      <c r="H56" s="278">
        <f t="shared" si="3"/>
        <v>0</v>
      </c>
      <c r="I56" s="278">
        <f t="shared" si="3"/>
        <v>0</v>
      </c>
      <c r="J56" s="278">
        <f t="shared" si="3"/>
        <v>0</v>
      </c>
      <c r="K56" s="278">
        <f t="shared" si="3"/>
        <v>0</v>
      </c>
      <c r="L56" s="278">
        <f>IF(L12="M",0,L12)-IF(L13="M",0,L13)-IF(L14="M",0,L14)-IF(L15="M",0,L15)-IF(L18="M",0,L18)-IF(L21="M",0,L21)</f>
        <v>0</v>
      </c>
      <c r="M56" s="278">
        <f>IF(M12="M",0,M12)-IF(M13="M",0,M13)-IF(M14="M",0,M14)-IF(M15="M",0,M15)-IF(M18="M",0,M18)-IF(M21="M",0,M21)</f>
        <v>0</v>
      </c>
      <c r="N56" s="67"/>
      <c r="O56" s="68"/>
    </row>
    <row r="57" spans="2:15" ht="15.75">
      <c r="B57" s="209"/>
      <c r="C57" s="210" t="s">
        <v>440</v>
      </c>
      <c r="D57" s="278">
        <f aca="true" t="shared" si="4" ref="D57:K57">IF(D15="M",0,D15)-IF(D16="M",0,D16)-IF(D17="M",0,D17)</f>
        <v>0</v>
      </c>
      <c r="E57" s="278">
        <f t="shared" si="4"/>
        <v>0</v>
      </c>
      <c r="F57" s="278">
        <f t="shared" si="4"/>
        <v>0</v>
      </c>
      <c r="G57" s="278">
        <f t="shared" si="4"/>
        <v>0</v>
      </c>
      <c r="H57" s="278">
        <f t="shared" si="4"/>
        <v>0</v>
      </c>
      <c r="I57" s="278">
        <f t="shared" si="4"/>
        <v>0</v>
      </c>
      <c r="J57" s="278">
        <f t="shared" si="4"/>
        <v>0</v>
      </c>
      <c r="K57" s="278">
        <f t="shared" si="4"/>
        <v>0</v>
      </c>
      <c r="L57" s="278">
        <f>IF(L15="M",0,L15)-IF(L16="M",0,L16)-IF(L17="M",0,L17)</f>
        <v>0</v>
      </c>
      <c r="M57" s="278">
        <f>IF(M15="M",0,M15)-IF(M16="M",0,M16)-IF(M17="M",0,M17)</f>
        <v>0</v>
      </c>
      <c r="N57" s="67"/>
      <c r="O57" s="68"/>
    </row>
    <row r="58" spans="2:15" ht="15.75">
      <c r="B58" s="209"/>
      <c r="C58" s="210" t="s">
        <v>441</v>
      </c>
      <c r="D58" s="278">
        <f aca="true" t="shared" si="5" ref="D58:K58">IF(D18="M",0,D18)-IF(D19="M",0,D19)-IF(D20="M",0,D20)</f>
        <v>0</v>
      </c>
      <c r="E58" s="278">
        <f t="shared" si="5"/>
        <v>0</v>
      </c>
      <c r="F58" s="278">
        <f t="shared" si="5"/>
        <v>0</v>
      </c>
      <c r="G58" s="278">
        <f t="shared" si="5"/>
        <v>0</v>
      </c>
      <c r="H58" s="278">
        <f t="shared" si="5"/>
        <v>0</v>
      </c>
      <c r="I58" s="278">
        <f t="shared" si="5"/>
        <v>0</v>
      </c>
      <c r="J58" s="278">
        <f t="shared" si="5"/>
        <v>0</v>
      </c>
      <c r="K58" s="278">
        <f t="shared" si="5"/>
        <v>0</v>
      </c>
      <c r="L58" s="278">
        <f>IF(L18="M",0,L18)-IF(L19="M",0,L19)-IF(L20="M",0,L20)</f>
        <v>0</v>
      </c>
      <c r="M58" s="278">
        <f>IF(M18="M",0,M18)-IF(M19="M",0,M19)-IF(M20="M",0,M20)</f>
        <v>0</v>
      </c>
      <c r="N58" s="67"/>
      <c r="O58" s="68"/>
    </row>
    <row r="59" spans="2:15" ht="23.25">
      <c r="B59" s="209"/>
      <c r="C59" s="210" t="s">
        <v>442</v>
      </c>
      <c r="D59" s="278">
        <f aca="true" t="shared" si="6" ref="D59:K59">IF(D23="M",0,D23)-IF(D24="M",0,D24)-IF(D25="M",0,D25)-IF(D27="M",0,D27)-IF(D28="M",0,D28)-IF(D29="M",0,D29)-IF(D31="M",0,D31)-IF(D32="M",0,D32)-IF(D33="M",0,D33)</f>
        <v>0</v>
      </c>
      <c r="E59" s="278">
        <f t="shared" si="6"/>
        <v>0</v>
      </c>
      <c r="F59" s="278">
        <f t="shared" si="6"/>
        <v>0</v>
      </c>
      <c r="G59" s="278">
        <f t="shared" si="6"/>
        <v>0</v>
      </c>
      <c r="H59" s="278">
        <f t="shared" si="6"/>
        <v>0</v>
      </c>
      <c r="I59" s="278">
        <f t="shared" si="6"/>
        <v>0</v>
      </c>
      <c r="J59" s="278">
        <f t="shared" si="6"/>
        <v>0</v>
      </c>
      <c r="K59" s="278">
        <f t="shared" si="6"/>
        <v>0</v>
      </c>
      <c r="L59" s="278">
        <f>IF(L23="M",0,L23)-IF(L24="M",0,L24)-IF(L25="M",0,L25)-IF(L27="M",0,L27)-IF(L28="M",0,L28)-IF(L29="M",0,L29)-IF(L31="M",0,L31)-IF(L32="M",0,L32)-IF(L33="M",0,L33)</f>
        <v>0</v>
      </c>
      <c r="M59" s="278">
        <f>IF(M23="M",0,M23)-IF(M24="M",0,M24)-IF(M25="M",0,M25)-IF(M27="M",0,M27)-IF(M28="M",0,M28)-IF(M29="M",0,M29)-IF(M31="M",0,M31)-IF(M32="M",0,M32)-IF(M33="M",0,M33)</f>
        <v>0</v>
      </c>
      <c r="N59" s="67"/>
      <c r="O59" s="68"/>
    </row>
    <row r="60" spans="2:15" ht="15.75">
      <c r="B60" s="209"/>
      <c r="C60" s="210" t="s">
        <v>443</v>
      </c>
      <c r="D60" s="278">
        <f aca="true" t="shared" si="7" ref="D60:K60">IF(D35="M",0,D35)-IF(D36="M",0,D36)-IF(D37="M",0,D37)</f>
        <v>0</v>
      </c>
      <c r="E60" s="278">
        <f t="shared" si="7"/>
        <v>0</v>
      </c>
      <c r="F60" s="278">
        <f t="shared" si="7"/>
        <v>0</v>
      </c>
      <c r="G60" s="278">
        <f t="shared" si="7"/>
        <v>0</v>
      </c>
      <c r="H60" s="278">
        <f t="shared" si="7"/>
        <v>0</v>
      </c>
      <c r="I60" s="278">
        <f t="shared" si="7"/>
        <v>0</v>
      </c>
      <c r="J60" s="278">
        <f t="shared" si="7"/>
        <v>0</v>
      </c>
      <c r="K60" s="278">
        <f t="shared" si="7"/>
        <v>0</v>
      </c>
      <c r="L60" s="278">
        <f>IF(L35="M",0,L35)-IF(L36="M",0,L36)-IF(L37="M",0,L37)</f>
        <v>0</v>
      </c>
      <c r="M60" s="278">
        <f>IF(M35="M",0,M35)-IF(M36="M",0,M36)-IF(M37="M",0,M37)</f>
        <v>0</v>
      </c>
      <c r="N60" s="67"/>
      <c r="O60" s="68"/>
    </row>
    <row r="61" spans="2:15" ht="15.75">
      <c r="B61" s="209"/>
      <c r="C61" s="210" t="s">
        <v>444</v>
      </c>
      <c r="D61" s="276"/>
      <c r="E61" s="276"/>
      <c r="F61" s="276"/>
      <c r="G61" s="276"/>
      <c r="H61" s="276"/>
      <c r="I61" s="276"/>
      <c r="J61" s="276"/>
      <c r="K61" s="276"/>
      <c r="L61" s="276"/>
      <c r="M61" s="276"/>
      <c r="N61" s="67"/>
      <c r="O61" s="68"/>
    </row>
    <row r="62" spans="2:15" ht="15.75">
      <c r="B62" s="209"/>
      <c r="C62" s="210" t="s">
        <v>446</v>
      </c>
      <c r="D62" s="278">
        <f aca="true" t="shared" si="8" ref="D62:K62">IF(D42="M",0,D42)-IF(D43="M",0,D43)+IF(D44="M",0,D44)</f>
        <v>0</v>
      </c>
      <c r="E62" s="278">
        <f t="shared" si="8"/>
        <v>0</v>
      </c>
      <c r="F62" s="278">
        <f t="shared" si="8"/>
        <v>0</v>
      </c>
      <c r="G62" s="278">
        <f t="shared" si="8"/>
        <v>0</v>
      </c>
      <c r="H62" s="278">
        <f t="shared" si="8"/>
        <v>0</v>
      </c>
      <c r="I62" s="278">
        <f t="shared" si="8"/>
        <v>0</v>
      </c>
      <c r="J62" s="278">
        <f t="shared" si="8"/>
        <v>0</v>
      </c>
      <c r="K62" s="278">
        <f t="shared" si="8"/>
        <v>0</v>
      </c>
      <c r="L62" s="278">
        <f>IF(L42="M",0,L42)-IF(L43="M",0,L43)+IF(L44="M",0,L44)</f>
        <v>0</v>
      </c>
      <c r="M62" s="278">
        <f>IF(M42="M",0,M42)-IF(M43="M",0,M43)+IF(M44="M",0,M44)</f>
        <v>0</v>
      </c>
      <c r="N62" s="67"/>
      <c r="O62" s="68"/>
    </row>
    <row r="63" spans="2:15" ht="15.75">
      <c r="B63" s="211" t="s">
        <v>407</v>
      </c>
      <c r="C63" s="212"/>
      <c r="D63" s="276"/>
      <c r="E63" s="276"/>
      <c r="F63" s="276"/>
      <c r="G63" s="276"/>
      <c r="H63" s="276"/>
      <c r="I63" s="276"/>
      <c r="J63" s="276"/>
      <c r="K63" s="276"/>
      <c r="L63" s="276"/>
      <c r="M63" s="276"/>
      <c r="N63" s="67"/>
      <c r="O63" s="68"/>
    </row>
    <row r="64" spans="2:15" ht="15.75">
      <c r="B64" s="213"/>
      <c r="C64" s="214" t="s">
        <v>445</v>
      </c>
      <c r="D64" s="286">
        <f>IF('Table 1'!E12="M",0,'Table 1'!E12)+IF('Table 3C'!D10="M",0,'Table 3C'!D10)</f>
        <v>0</v>
      </c>
      <c r="E64" s="286">
        <f>IF('Table 1'!F12="M",0,'Table 1'!F12)+IF('Table 3C'!E10="M",0,'Table 3C'!E10)</f>
        <v>0</v>
      </c>
      <c r="F64" s="286">
        <f>IF('Table 1'!G12="M",0,'Table 1'!G12)+IF('Table 3C'!F10="M",0,'Table 3C'!F10)</f>
        <v>0</v>
      </c>
      <c r="G64" s="286">
        <f>IF('Table 1'!H12="M",0,'Table 1'!H12)+IF('Table 3C'!G10="M",0,'Table 3C'!G10)</f>
        <v>0</v>
      </c>
      <c r="H64" s="286">
        <f>IF('Table 1'!I12="M",0,'Table 1'!I12)+IF('Table 3C'!H10="M",0,'Table 3C'!H10)</f>
        <v>0</v>
      </c>
      <c r="I64" s="286">
        <f>IF('Table 1'!J12="M",0,'Table 1'!J12)+IF('Table 3C'!I10="M",0,'Table 3C'!I10)</f>
        <v>0</v>
      </c>
      <c r="J64" s="286">
        <f>IF('Table 1'!K12="M",0,'Table 1'!K12)+IF('Table 3C'!J10="M",0,'Table 3C'!J10)</f>
        <v>0</v>
      </c>
      <c r="K64" s="286">
        <f>IF('Table 1'!L12="M",0,'Table 1'!L12)+IF('Table 3C'!K10="M",0,'Table 3C'!K10)</f>
        <v>0</v>
      </c>
      <c r="L64" s="286">
        <f>IF('Table 1'!M12="M",0,'Table 1'!M12)+IF('Table 3C'!L10="M",0,'Table 3C'!L10)</f>
        <v>0</v>
      </c>
      <c r="M64" s="286">
        <f>IF('Table 1'!N12="M",0,'Table 1'!N12)+IF('Table 3C'!M10="M",0,'Table 3C'!M10)</f>
        <v>0</v>
      </c>
      <c r="N64" s="69"/>
      <c r="O64" s="70"/>
    </row>
  </sheetData>
  <sheetProtection/>
  <mergeCells count="1">
    <mergeCell ref="D6:M6"/>
  </mergeCell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4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 Nogueira Martins</dc:creator>
  <cp:keywords/>
  <dc:description/>
  <cp:lastModifiedBy>ga05158</cp:lastModifiedBy>
  <cp:lastPrinted>2009-04-16T09:13:12Z</cp:lastPrinted>
  <dcterms:created xsi:type="dcterms:W3CDTF">1997-11-05T15:09:39Z</dcterms:created>
  <dcterms:modified xsi:type="dcterms:W3CDTF">2009-04-20T09:12:11Z</dcterms:modified>
  <cp:category/>
  <cp:version/>
  <cp:contentType/>
  <cp:contentStatus/>
</cp:coreProperties>
</file>