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40" tabRatio="789" activeTab="0"/>
  </bookViews>
  <sheets>
    <sheet name="2006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</sheets>
  <externalReferences>
    <externalReference r:id="rId14"/>
    <externalReference r:id="rId15"/>
  </externalReferences>
  <definedNames>
    <definedName name="datab" localSheetId="9">#REF!</definedName>
    <definedName name="datab" localSheetId="8">#REF!</definedName>
    <definedName name="datab" localSheetId="7">#REF!</definedName>
    <definedName name="datab" localSheetId="6">#REF!</definedName>
    <definedName name="datab" localSheetId="5">#REF!</definedName>
    <definedName name="datab" localSheetId="4">#REF!</definedName>
    <definedName name="datab" localSheetId="3">#REF!</definedName>
    <definedName name="datab" localSheetId="2">#REF!</definedName>
    <definedName name="datab" localSheetId="1">#REF!</definedName>
    <definedName name="datab">#REF!</definedName>
    <definedName name="_xlnm.Print_Area" localSheetId="10">'1996'!$A$2:$H$89</definedName>
    <definedName name="_xlnm.Print_Area" localSheetId="9">'1997'!$A$2:$H$89</definedName>
    <definedName name="_xlnm.Print_Area" localSheetId="8">'1998'!$A$2:$H$89</definedName>
    <definedName name="_xlnm.Print_Area" localSheetId="7">'1999'!$A$2:$H$89</definedName>
    <definedName name="_xlnm.Print_Area" localSheetId="6">'2000'!$A$2:$H$89</definedName>
    <definedName name="_xlnm.Print_Area" localSheetId="5">'2001'!$A$2:$H$89</definedName>
    <definedName name="_xlnm.Print_Area" localSheetId="4">'2002'!$A$2:$H$89</definedName>
    <definedName name="_xlnm.Print_Area" localSheetId="3">'2003'!$A$2:$H$89</definedName>
    <definedName name="_xlnm.Print_Area" localSheetId="2">'2004'!$A$2:$H$89</definedName>
    <definedName name="_xlnm.Print_Area" localSheetId="1">'2005'!$A$2:$H$89</definedName>
    <definedName name="_xlnm.Print_Area" localSheetId="0">'2006'!$A$2:$H$89</definedName>
    <definedName name="Z_49DA2641_E2F4_42FB_9CD3_2199E47ED805_.wvu.PrintArea" localSheetId="10" hidden="1">'1996'!$A$2:$H$89</definedName>
    <definedName name="Z_49DA2641_E2F4_42FB_9CD3_2199E47ED805_.wvu.PrintArea" localSheetId="9" hidden="1">'1997'!$A$2:$H$89</definedName>
    <definedName name="Z_49DA2641_E2F4_42FB_9CD3_2199E47ED805_.wvu.PrintArea" localSheetId="8" hidden="1">'1998'!$A$2:$H$89</definedName>
    <definedName name="Z_49DA2641_E2F4_42FB_9CD3_2199E47ED805_.wvu.PrintArea" localSheetId="7" hidden="1">'1999'!$A$2:$H$89</definedName>
    <definedName name="Z_49DA2641_E2F4_42FB_9CD3_2199E47ED805_.wvu.PrintArea" localSheetId="6" hidden="1">'2000'!$A$2:$H$89</definedName>
    <definedName name="Z_49DA2641_E2F4_42FB_9CD3_2199E47ED805_.wvu.PrintArea" localSheetId="5" hidden="1">'2001'!$A$2:$H$89</definedName>
    <definedName name="Z_49DA2641_E2F4_42FB_9CD3_2199E47ED805_.wvu.PrintArea" localSheetId="4" hidden="1">'2002'!$A$2:$H$89</definedName>
    <definedName name="Z_49DA2641_E2F4_42FB_9CD3_2199E47ED805_.wvu.PrintArea" localSheetId="3" hidden="1">'2003'!$A$2:$H$89</definedName>
    <definedName name="Z_49DA2641_E2F4_42FB_9CD3_2199E47ED805_.wvu.PrintArea" localSheetId="2" hidden="1">'2004'!$A$2:$H$89</definedName>
    <definedName name="Z_49DA2641_E2F4_42FB_9CD3_2199E47ED805_.wvu.PrintArea" localSheetId="1" hidden="1">'2005'!$A$2:$H$89</definedName>
    <definedName name="Z_49DA2641_E2F4_42FB_9CD3_2199E47ED805_.wvu.PrintArea" localSheetId="0" hidden="1">'2006'!$A$2:$H$89</definedName>
    <definedName name="Z_57C3823E_EAF4_42B0_AE41_F1629088E6A8_.wvu.Cols" localSheetId="0" hidden="1">'2006'!$D:$E</definedName>
    <definedName name="Z_57C3823E_EAF4_42B0_AE41_F1629088E6A8_.wvu.PrintArea" localSheetId="10" hidden="1">'1996'!$A$2:$H$89</definedName>
    <definedName name="Z_57C3823E_EAF4_42B0_AE41_F1629088E6A8_.wvu.PrintArea" localSheetId="9" hidden="1">'1997'!$A$2:$H$89</definedName>
    <definedName name="Z_57C3823E_EAF4_42B0_AE41_F1629088E6A8_.wvu.PrintArea" localSheetId="8" hidden="1">'1998'!$A$2:$H$89</definedName>
    <definedName name="Z_57C3823E_EAF4_42B0_AE41_F1629088E6A8_.wvu.PrintArea" localSheetId="7" hidden="1">'1999'!$A$2:$H$89</definedName>
    <definedName name="Z_57C3823E_EAF4_42B0_AE41_F1629088E6A8_.wvu.PrintArea" localSheetId="6" hidden="1">'2000'!$A$2:$H$89</definedName>
    <definedName name="Z_57C3823E_EAF4_42B0_AE41_F1629088E6A8_.wvu.PrintArea" localSheetId="5" hidden="1">'2001'!$A$2:$H$89</definedName>
    <definedName name="Z_57C3823E_EAF4_42B0_AE41_F1629088E6A8_.wvu.PrintArea" localSheetId="4" hidden="1">'2002'!$A$2:$H$89</definedName>
    <definedName name="Z_57C3823E_EAF4_42B0_AE41_F1629088E6A8_.wvu.PrintArea" localSheetId="3" hidden="1">'2003'!$A$2:$H$89</definedName>
    <definedName name="Z_57C3823E_EAF4_42B0_AE41_F1629088E6A8_.wvu.PrintArea" localSheetId="2" hidden="1">'2004'!$A$2:$H$89</definedName>
    <definedName name="Z_57C3823E_EAF4_42B0_AE41_F1629088E6A8_.wvu.PrintArea" localSheetId="1" hidden="1">'2005'!$A$2:$H$89</definedName>
    <definedName name="Z_57C3823E_EAF4_42B0_AE41_F1629088E6A8_.wvu.PrintArea" localSheetId="0" hidden="1">'2006'!$A$2:$H$89</definedName>
    <definedName name="Z_D5C63622_EC78_4784_997C_404D0EF06C87_.wvu.PrintArea" localSheetId="10" hidden="1">'1996'!$A$2:$H$89</definedName>
    <definedName name="Z_D5C63622_EC78_4784_997C_404D0EF06C87_.wvu.PrintArea" localSheetId="9" hidden="1">'1997'!$A$2:$H$89</definedName>
    <definedName name="Z_D5C63622_EC78_4784_997C_404D0EF06C87_.wvu.PrintArea" localSheetId="8" hidden="1">'1998'!$A$2:$H$89</definedName>
    <definedName name="Z_D5C63622_EC78_4784_997C_404D0EF06C87_.wvu.PrintArea" localSheetId="7" hidden="1">'1999'!$A$2:$H$89</definedName>
    <definedName name="Z_D5C63622_EC78_4784_997C_404D0EF06C87_.wvu.PrintArea" localSheetId="6" hidden="1">'2000'!$A$2:$H$89</definedName>
    <definedName name="Z_D5C63622_EC78_4784_997C_404D0EF06C87_.wvu.PrintArea" localSheetId="5" hidden="1">'2001'!$A$2:$H$89</definedName>
    <definedName name="Z_D5C63622_EC78_4784_997C_404D0EF06C87_.wvu.PrintArea" localSheetId="4" hidden="1">'2002'!$A$2:$H$89</definedName>
    <definedName name="Z_D5C63622_EC78_4784_997C_404D0EF06C87_.wvu.PrintArea" localSheetId="3" hidden="1">'2003'!$A$2:$H$89</definedName>
    <definedName name="Z_D5C63622_EC78_4784_997C_404D0EF06C87_.wvu.PrintArea" localSheetId="2" hidden="1">'2004'!$A$2:$H$89</definedName>
    <definedName name="Z_D5C63622_EC78_4784_997C_404D0EF06C87_.wvu.PrintArea" localSheetId="1" hidden="1">'2005'!$A$2:$H$89</definedName>
    <definedName name="Z_D5C63622_EC78_4784_997C_404D0EF06C87_.wvu.PrintArea" localSheetId="0" hidden="1">'2006'!$A$2:$H$89</definedName>
  </definedNames>
  <calcPr fullCalcOnLoad="1"/>
</workbook>
</file>

<file path=xl/sharedStrings.xml><?xml version="1.0" encoding="utf-8"?>
<sst xmlns="http://schemas.openxmlformats.org/spreadsheetml/2006/main" count="3585" uniqueCount="226">
  <si>
    <t>Table:</t>
  </si>
  <si>
    <t>0200</t>
  </si>
  <si>
    <t>Sheet:</t>
  </si>
  <si>
    <t>Label:</t>
  </si>
  <si>
    <t>KEY INFORMATION</t>
  </si>
  <si>
    <t>SENDER</t>
  </si>
  <si>
    <t>EUROSTAT FOOTNOTES</t>
  </si>
  <si>
    <t>Reporting Country:</t>
  </si>
  <si>
    <t>Name:</t>
  </si>
  <si>
    <t>Prices:</t>
  </si>
  <si>
    <t>CUP</t>
  </si>
  <si>
    <t>Telephone:</t>
  </si>
  <si>
    <t>Field_1 (Transaction):</t>
  </si>
  <si>
    <t>col 1</t>
  </si>
  <si>
    <t>Fax :</t>
  </si>
  <si>
    <t>Footnote 2: TRD995 is to be deducted from TRD99REC (line41). No amount for TRD995 is to be included under TRD9PAY (line 42).</t>
  </si>
  <si>
    <t>Field_2 (Sector):</t>
  </si>
  <si>
    <t>row 24</t>
  </si>
  <si>
    <t>VERSION</t>
  </si>
  <si>
    <t>Footnote 3: In accordance with Commission Regulation No 995/2001 of 22 May 2001. The split by receiving sub-sectors is to be provided on a voluntary basis.</t>
  </si>
  <si>
    <t>Field_3 (Not used):</t>
  </si>
  <si>
    <t>Version:</t>
  </si>
  <si>
    <t>Footnote 4: As defined in ESA95 Annex V. If the difference between EDP_B9 + EDP_D41 and TRB9 + TRD41PAY (i.e. line 53 + line 52 - line 48 - line 19) is not nil, please explain.</t>
  </si>
  <si>
    <t>Field_4 (Not used):</t>
  </si>
  <si>
    <t>Update:</t>
  </si>
  <si>
    <t>Footnote 5: On a compulsory basis, except for the transmission at t+3 months for the latest year transmitted.</t>
  </si>
  <si>
    <t>Time:</t>
  </si>
  <si>
    <t>2003</t>
  </si>
  <si>
    <t>Date :</t>
  </si>
  <si>
    <t>Footnote 6: Whenever substantial payments for items other than D4, D7 or D9 occur between sub-sectors, please specify these payments in the sender footnotes (below).</t>
  </si>
  <si>
    <t>Unit:</t>
  </si>
  <si>
    <t>DATA START</t>
  </si>
  <si>
    <t>SPECIFIC ELEMENTS</t>
  </si>
  <si>
    <t>Unit Multiplier:</t>
  </si>
  <si>
    <t>6</t>
  </si>
  <si>
    <t>Row :</t>
  </si>
  <si>
    <t>SENDER FOOTNOTES</t>
  </si>
  <si>
    <t>Flag:</t>
  </si>
  <si>
    <t>Column:</t>
  </si>
  <si>
    <t>Footnote 1:</t>
  </si>
  <si>
    <t>Adjustment Type:</t>
  </si>
  <si>
    <t>CONTROL</t>
  </si>
  <si>
    <t>Footnote 2:</t>
  </si>
  <si>
    <t>Adjustment Method:</t>
  </si>
  <si>
    <t>Footnote 3:</t>
  </si>
  <si>
    <t>Observation Type:</t>
  </si>
  <si>
    <t>TOT</t>
  </si>
  <si>
    <t>Footnote 4:</t>
  </si>
  <si>
    <t>Sector</t>
  </si>
  <si>
    <t>Transaction Code</t>
  </si>
  <si>
    <t>Transaction Label</t>
  </si>
  <si>
    <t>Relation</t>
  </si>
  <si>
    <t>SES13</t>
  </si>
  <si>
    <t>SES1311</t>
  </si>
  <si>
    <t>SES1312</t>
  </si>
  <si>
    <t>SES1313</t>
  </si>
  <si>
    <t>SES1314</t>
  </si>
  <si>
    <t>TRP1</t>
  </si>
  <si>
    <t>Output</t>
  </si>
  <si>
    <t>1=2+3</t>
  </si>
  <si>
    <t>TRP11+TRP12</t>
  </si>
  <si>
    <t>-Market output and output for own final use</t>
  </si>
  <si>
    <t>TRP13</t>
  </si>
  <si>
    <t>-Other non-market output</t>
  </si>
  <si>
    <t>3=4+5</t>
  </si>
  <si>
    <t>TRP131</t>
  </si>
  <si>
    <t>. Payments for other non-market output</t>
  </si>
  <si>
    <t>TRP132</t>
  </si>
  <si>
    <t>. Other non-market output, other</t>
  </si>
  <si>
    <t>TRP11+TRP12+TRP131</t>
  </si>
  <si>
    <t>Market output, output for own final use and payments for other non-market output</t>
  </si>
  <si>
    <t>6=2+4</t>
  </si>
  <si>
    <t>TRP2</t>
  </si>
  <si>
    <t>Intermediate consumption</t>
  </si>
  <si>
    <t>TRB1G</t>
  </si>
  <si>
    <t>Value added, gross</t>
  </si>
  <si>
    <t>8=1-7</t>
  </si>
  <si>
    <t>TRK1</t>
  </si>
  <si>
    <t>Consumption of fixed capital</t>
  </si>
  <si>
    <t>TRB1N</t>
  </si>
  <si>
    <t>Value added, net</t>
  </si>
  <si>
    <t>10=8-9</t>
  </si>
  <si>
    <t>TRD1PAY</t>
  </si>
  <si>
    <t>Compensation of employees, payable</t>
  </si>
  <si>
    <t>TRD29PAY</t>
  </si>
  <si>
    <t>Other taxes on production, payable</t>
  </si>
  <si>
    <t>TRD39REC</t>
  </si>
  <si>
    <t>Other subsidies on production, receivable</t>
  </si>
  <si>
    <t>TRB2N</t>
  </si>
  <si>
    <t>Operating surplus, net</t>
  </si>
  <si>
    <t>14=10-11-12+13</t>
  </si>
  <si>
    <t>TRD2REC</t>
  </si>
  <si>
    <t>Taxes on production and imports, receivable</t>
  </si>
  <si>
    <t>TRD4REC</t>
  </si>
  <si>
    <t>TRD3PAY</t>
  </si>
  <si>
    <t>Subsidies, payable</t>
  </si>
  <si>
    <t>TRD4PAY</t>
  </si>
  <si>
    <t>18=19+20</t>
  </si>
  <si>
    <t xml:space="preserve">   TRD4PAY_SES1311</t>
  </si>
  <si>
    <t>M</t>
  </si>
  <si>
    <t xml:space="preserve">   TRD4PAY_SES1312</t>
  </si>
  <si>
    <t xml:space="preserve">   TRD4PAY_SES1313</t>
  </si>
  <si>
    <t xml:space="preserve">   TRD4PAY_SES1314</t>
  </si>
  <si>
    <t xml:space="preserve">TRD41PAY </t>
  </si>
  <si>
    <t>TRD42PAY_TRD45PAY</t>
  </si>
  <si>
    <t>TRB5N</t>
  </si>
  <si>
    <t>Balance of primary incomes, net</t>
  </si>
  <si>
    <t>21=14+15+16
-17-18</t>
  </si>
  <si>
    <t>TRD5REC</t>
  </si>
  <si>
    <t>Current taxes on income, wealth etc., receivable</t>
  </si>
  <si>
    <t>TRD61REC</t>
  </si>
  <si>
    <t>Social contributions, receivable</t>
  </si>
  <si>
    <t>23=24+25</t>
  </si>
  <si>
    <t>TRD611REC</t>
  </si>
  <si>
    <t>-Actual social contributions</t>
  </si>
  <si>
    <t>TRD612REC</t>
  </si>
  <si>
    <t>-Imputed social contributions</t>
  </si>
  <si>
    <t>TRD7REC</t>
  </si>
  <si>
    <t>TRD5PAY</t>
  </si>
  <si>
    <t>Current taxes on income, wealth etc., payable</t>
  </si>
  <si>
    <t>TRD62PAY</t>
  </si>
  <si>
    <t>Social benefits other than social transfers in kind, payable</t>
  </si>
  <si>
    <t>TRD6311PAY+TRD63121PAY+TRD63131PAY</t>
  </si>
  <si>
    <t>Social transfers in kind related to expenditure on products supplied to households via market producers, payable</t>
  </si>
  <si>
    <t>TRD62PAY+TRD6311PAY+TRD63121PAY+TRD63131PAY</t>
  </si>
  <si>
    <t>Social benefits other than social transfers in kind and social transfers in kind related to expenditure on products supplied to households via market producers, payable</t>
  </si>
  <si>
    <t>30=28+29</t>
  </si>
  <si>
    <t>TRD7PAY</t>
  </si>
  <si>
    <t xml:space="preserve">   TRD7PAY_SES1311</t>
  </si>
  <si>
    <t xml:space="preserve">   TRD7PAY_SES1312</t>
  </si>
  <si>
    <t xml:space="preserve">   TRD7PAY_SES1313</t>
  </si>
  <si>
    <t xml:space="preserve">   TRD7PAY_SES1314</t>
  </si>
  <si>
    <t>TRB6N</t>
  </si>
  <si>
    <t>Disposable income, net</t>
  </si>
  <si>
    <t>32=21+22+23+26
-27-28-31</t>
  </si>
  <si>
    <t>TRP3</t>
  </si>
  <si>
    <t>Final consumption expenditure</t>
  </si>
  <si>
    <t>33=34+35</t>
  </si>
  <si>
    <t>TRP31</t>
  </si>
  <si>
    <t>-Individual consumption expenditure</t>
  </si>
  <si>
    <t>TRP32</t>
  </si>
  <si>
    <t>-Collective consumption expenditure</t>
  </si>
  <si>
    <t>TRD8</t>
  </si>
  <si>
    <t>Adjustment for the change in net equity of households in pension funds reserves</t>
  </si>
  <si>
    <t>TRB8G</t>
  </si>
  <si>
    <t>Saving, gross</t>
  </si>
  <si>
    <t>37=38+9</t>
  </si>
  <si>
    <t>TRB8N</t>
  </si>
  <si>
    <t>Saving, net</t>
  </si>
  <si>
    <t>38=32-33-36</t>
  </si>
  <si>
    <t>TRD9REC</t>
  </si>
  <si>
    <t>39=40+41</t>
  </si>
  <si>
    <t>TRD91REC</t>
  </si>
  <si>
    <t>TRD92REC+TRD99REC</t>
  </si>
  <si>
    <t xml:space="preserve">   TRD9PAY_SES1311</t>
  </si>
  <si>
    <t xml:space="preserve">   TRD9PAY_SES1312</t>
  </si>
  <si>
    <t xml:space="preserve">   TRD9PAY_SES1313</t>
  </si>
  <si>
    <t xml:space="preserve">   TRD9PAY_SES1314</t>
  </si>
  <si>
    <t>TRP5</t>
  </si>
  <si>
    <t>Gross capital formation</t>
  </si>
  <si>
    <t>43=44+45</t>
  </si>
  <si>
    <t>TRP51</t>
  </si>
  <si>
    <t>-Gross fixed capital formation</t>
  </si>
  <si>
    <t>TRP52+TRP53</t>
  </si>
  <si>
    <t>-Changes in inventories and acquisitions less disposals of valuables</t>
  </si>
  <si>
    <t>TRK2</t>
  </si>
  <si>
    <t>Acquisitions less disposals of non-produced non-financial assets</t>
  </si>
  <si>
    <t>TRP5+TRK2</t>
  </si>
  <si>
    <t>Gross capital formation and Acquisitions less disposals of non-financial non-produced assets</t>
  </si>
  <si>
    <t>47=43+46</t>
  </si>
  <si>
    <t>TRB9</t>
  </si>
  <si>
    <t>Net lending (+)/Net borrowing (-)</t>
  </si>
  <si>
    <t>48=37+39-42-47</t>
  </si>
  <si>
    <t>TRTE</t>
  </si>
  <si>
    <t>Total expenditure</t>
  </si>
  <si>
    <t>49=7+11+12+17
+18+27+30+31
+36+42+47</t>
  </si>
  <si>
    <t>TRTR</t>
  </si>
  <si>
    <t>Total revenue</t>
  </si>
  <si>
    <t>50=6+13+15+16
+22+23+26+39</t>
  </si>
  <si>
    <t>TRD995</t>
  </si>
  <si>
    <t>EDP_D41</t>
  </si>
  <si>
    <t>EDP_B9</t>
  </si>
  <si>
    <r>
      <t>Main Aggregates of General Government</t>
    </r>
    <r>
      <rPr>
        <b/>
        <vertAlign val="superscript"/>
        <sz val="9"/>
        <rFont val="Arial"/>
        <family val="2"/>
      </rPr>
      <t xml:space="preserve"> (1)</t>
    </r>
  </si>
  <si>
    <r>
      <t>Property income, receivable</t>
    </r>
    <r>
      <rPr>
        <vertAlign val="superscript"/>
        <sz val="9"/>
        <rFont val="Arial"/>
        <family val="2"/>
      </rPr>
      <t xml:space="preserve"> (1)</t>
    </r>
  </si>
  <si>
    <r>
      <t>Property income, payable</t>
    </r>
    <r>
      <rPr>
        <vertAlign val="superscript"/>
        <sz val="9"/>
        <rFont val="Arial"/>
        <family val="2"/>
      </rPr>
      <t xml:space="preserve"> (1)</t>
    </r>
  </si>
  <si>
    <r>
      <t>of which, payable to sub-sector S1311</t>
    </r>
    <r>
      <rPr>
        <vertAlign val="superscript"/>
        <sz val="9"/>
        <rFont val="Arial"/>
        <family val="2"/>
      </rPr>
      <t xml:space="preserve"> (1) (6)</t>
    </r>
  </si>
  <si>
    <r>
      <t>of which, payable to sub-sector S1312</t>
    </r>
    <r>
      <rPr>
        <vertAlign val="superscript"/>
        <sz val="9"/>
        <rFont val="Arial"/>
        <family val="2"/>
      </rPr>
      <t xml:space="preserve"> (1) (6)</t>
    </r>
  </si>
  <si>
    <r>
      <t>of which, payable to sub-sector S1313</t>
    </r>
    <r>
      <rPr>
        <vertAlign val="superscript"/>
        <sz val="9"/>
        <rFont val="Arial"/>
        <family val="2"/>
      </rPr>
      <t xml:space="preserve"> (1) (6)</t>
    </r>
  </si>
  <si>
    <r>
      <t>of which, payable to sub-sector S1314</t>
    </r>
    <r>
      <rPr>
        <vertAlign val="superscript"/>
        <sz val="9"/>
        <rFont val="Arial"/>
        <family val="2"/>
      </rPr>
      <t xml:space="preserve"> (1) (6)</t>
    </r>
  </si>
  <si>
    <r>
      <t xml:space="preserve">-Interest </t>
    </r>
    <r>
      <rPr>
        <vertAlign val="superscript"/>
        <sz val="9"/>
        <rFont val="Arial"/>
        <family val="2"/>
      </rPr>
      <t>(1)</t>
    </r>
  </si>
  <si>
    <r>
      <t>-Other property income, payable</t>
    </r>
    <r>
      <rPr>
        <vertAlign val="superscript"/>
        <sz val="9"/>
        <rFont val="Arial"/>
        <family val="2"/>
      </rPr>
      <t xml:space="preserve"> (1)</t>
    </r>
  </si>
  <si>
    <r>
      <t xml:space="preserve">Other current transfers, receivable </t>
    </r>
    <r>
      <rPr>
        <vertAlign val="superscript"/>
        <sz val="9"/>
        <rFont val="Arial"/>
        <family val="2"/>
      </rPr>
      <t>(1)</t>
    </r>
  </si>
  <si>
    <r>
      <t xml:space="preserve">Other current transfers, payable </t>
    </r>
    <r>
      <rPr>
        <vertAlign val="superscript"/>
        <sz val="9"/>
        <rFont val="Arial"/>
        <family val="2"/>
      </rPr>
      <t>(1)</t>
    </r>
  </si>
  <si>
    <r>
      <t>Capital transfers, receivable</t>
    </r>
    <r>
      <rPr>
        <vertAlign val="superscript"/>
        <sz val="9"/>
        <rFont val="Arial"/>
        <family val="2"/>
      </rPr>
      <t xml:space="preserve"> (1)</t>
    </r>
  </si>
  <si>
    <r>
      <t>-Capital taxes</t>
    </r>
    <r>
      <rPr>
        <vertAlign val="superscript"/>
        <sz val="9"/>
        <rFont val="Arial"/>
        <family val="2"/>
      </rPr>
      <t xml:space="preserve"> (1)</t>
    </r>
  </si>
  <si>
    <r>
      <t xml:space="preserve">-Other capital transfers and investment grants, receivable </t>
    </r>
    <r>
      <rPr>
        <vertAlign val="superscript"/>
        <sz val="11"/>
        <rFont val="Arial"/>
        <family val="2"/>
      </rPr>
      <t>(1) (2)</t>
    </r>
  </si>
  <si>
    <r>
      <t>TRD9PAY</t>
    </r>
    <r>
      <rPr>
        <vertAlign val="superscript"/>
        <sz val="11"/>
        <rFont val="Arial"/>
        <family val="2"/>
      </rPr>
      <t xml:space="preserve"> </t>
    </r>
  </si>
  <si>
    <r>
      <t>Capital transfers, payable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(1) (2)</t>
    </r>
  </si>
  <si>
    <r>
      <t xml:space="preserve">Capital transfers from general government to relevant sectors representing taxes and social contributions assessed but unlikely to be collected </t>
    </r>
    <r>
      <rPr>
        <vertAlign val="superscript"/>
        <sz val="11"/>
        <rFont val="Arial"/>
        <family val="2"/>
      </rPr>
      <t>(1) (2) (3)</t>
    </r>
  </si>
  <si>
    <r>
      <t xml:space="preserve">Interest </t>
    </r>
    <r>
      <rPr>
        <vertAlign val="superscript"/>
        <sz val="11"/>
        <rFont val="Arial"/>
        <family val="2"/>
      </rPr>
      <t>(1)</t>
    </r>
    <r>
      <rPr>
        <sz val="9"/>
        <rFont val="Arial"/>
        <family val="2"/>
      </rPr>
      <t xml:space="preserve"> including flows on swaps and FRAs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1"/>
        <rFont val="Arial"/>
        <family val="2"/>
      </rPr>
      <t>(4)</t>
    </r>
  </si>
  <si>
    <r>
      <t>Net lending (+)/Net borrowing (-) under the EDP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1"/>
        <rFont val="Arial"/>
        <family val="2"/>
      </rPr>
      <t>(4)</t>
    </r>
  </si>
  <si>
    <t>2002</t>
  </si>
  <si>
    <t>2001</t>
  </si>
  <si>
    <t>Revised ESA95 Questionnaire for table 0200 - April 2004</t>
  </si>
  <si>
    <t>2004</t>
  </si>
  <si>
    <t>2000</t>
  </si>
  <si>
    <t>1999</t>
  </si>
  <si>
    <t>2005</t>
  </si>
  <si>
    <t>1998</t>
  </si>
  <si>
    <t>1997</t>
  </si>
  <si>
    <t>Szilárd Kondora</t>
  </si>
  <si>
    <t>0036-1-3456025</t>
  </si>
  <si>
    <t>HU</t>
  </si>
  <si>
    <t>HUF</t>
  </si>
  <si>
    <t>Footnote 1: For items D4, D7 and D9 (and their sub-items), consolidation should be made within each sub-sector but not between sub-sectors. At the level of S13 consolidation should be made between sub-sectors. Whenever consolidation rules differ from thoses detailed above, please specify them in the sender footnotes (below).</t>
  </si>
  <si>
    <r>
      <t>Main Aggregates of General Government</t>
    </r>
    <r>
      <rPr>
        <b/>
        <vertAlign val="superscript"/>
        <sz val="10"/>
        <rFont val="Arial"/>
        <family val="0"/>
      </rPr>
      <t xml:space="preserve"> (1)</t>
    </r>
  </si>
  <si>
    <t>0036-1-3456376</t>
  </si>
  <si>
    <t>General Government</t>
  </si>
  <si>
    <t>Central government</t>
  </si>
  <si>
    <t>1996</t>
  </si>
  <si>
    <t>31/03/2007</t>
  </si>
  <si>
    <t>2006</t>
  </si>
  <si>
    <r>
      <t xml:space="preserve">State government </t>
    </r>
    <r>
      <rPr>
        <vertAlign val="superscript"/>
        <sz val="10"/>
        <rFont val="Arial"/>
        <family val="2"/>
      </rPr>
      <t>(5)</t>
    </r>
  </si>
  <si>
    <r>
      <t xml:space="preserve">Local government </t>
    </r>
    <r>
      <rPr>
        <vertAlign val="superscript"/>
        <sz val="10"/>
        <rFont val="Arial"/>
        <family val="2"/>
      </rPr>
      <t>(5)</t>
    </r>
  </si>
  <si>
    <r>
      <t xml:space="preserve">Social security funds </t>
    </r>
    <r>
      <rPr>
        <vertAlign val="superscript"/>
        <sz val="10"/>
        <rFont val="Arial"/>
        <family val="2"/>
      </rPr>
      <t>(5)</t>
    </r>
  </si>
  <si>
    <t>17/04/2007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</si>
</sst>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0.000%"/>
    <numFmt numFmtId="197" formatCode="#,##0.0000"/>
    <numFmt numFmtId="198" formatCode="#,##0.00000"/>
    <numFmt numFmtId="199" formatCode="0.0"/>
    <numFmt numFmtId="200" formatCode="0.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</numFmts>
  <fonts count="21"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2"/>
      <name val="MS Sans Serif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" xfId="21" applyFont="1" applyFill="1" applyBorder="1" applyAlignment="1">
      <alignment horizontal="centerContinuous"/>
      <protection/>
    </xf>
    <xf numFmtId="0" fontId="1" fillId="0" borderId="2" xfId="21" applyFont="1" applyFill="1" applyBorder="1">
      <alignment/>
      <protection/>
    </xf>
    <xf numFmtId="3" fontId="7" fillId="0" borderId="3" xfId="23" applyNumberFormat="1" applyFont="1" applyFill="1" applyBorder="1" applyAlignment="1">
      <alignment horizontal="center" vertical="center" wrapText="1"/>
      <protection/>
    </xf>
    <xf numFmtId="0" fontId="4" fillId="0" borderId="4" xfId="21" applyFont="1" applyFill="1" applyBorder="1">
      <alignment/>
      <protection/>
    </xf>
    <xf numFmtId="0" fontId="7" fillId="0" borderId="5" xfId="0" applyFont="1" applyFill="1" applyBorder="1" applyAlignment="1">
      <alignment vertical="center"/>
    </xf>
    <xf numFmtId="0" fontId="6" fillId="0" borderId="0" xfId="19" applyFont="1" applyFill="1" applyBorder="1" quotePrefix="1">
      <alignment/>
      <protection/>
    </xf>
    <xf numFmtId="0" fontId="6" fillId="0" borderId="0" xfId="24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 quotePrefix="1">
      <alignment horizontal="left"/>
      <protection/>
    </xf>
    <xf numFmtId="0" fontId="0" fillId="0" borderId="0" xfId="19" applyFont="1" applyFill="1" applyBorder="1" quotePrefix="1">
      <alignment/>
      <protection/>
    </xf>
    <xf numFmtId="3" fontId="7" fillId="0" borderId="6" xfId="23" applyNumberFormat="1" applyFont="1" applyFill="1" applyBorder="1" applyAlignment="1">
      <alignment horizontal="center" vertical="center" wrapText="1"/>
      <protection/>
    </xf>
    <xf numFmtId="0" fontId="3" fillId="0" borderId="0" xfId="24" applyFont="1" applyFill="1" applyBorder="1" applyAlignment="1">
      <alignment wrapText="1"/>
      <protection/>
    </xf>
    <xf numFmtId="0" fontId="4" fillId="0" borderId="0" xfId="24" applyFont="1" applyFill="1" applyBorder="1">
      <alignment/>
      <protection/>
    </xf>
    <xf numFmtId="0" fontId="4" fillId="0" borderId="7" xfId="24" applyFont="1" applyFill="1" applyBorder="1">
      <alignment/>
      <protection/>
    </xf>
    <xf numFmtId="0" fontId="5" fillId="0" borderId="0" xfId="24" applyFont="1" applyFill="1" applyBorder="1">
      <alignment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3" fillId="0" borderId="8" xfId="20" applyFont="1" applyFill="1" applyBorder="1" applyAlignment="1" quotePrefix="1">
      <alignment horizontal="left"/>
      <protection/>
    </xf>
    <xf numFmtId="0" fontId="3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8" fillId="0" borderId="0" xfId="24" applyFont="1" applyFill="1">
      <alignment/>
      <protection/>
    </xf>
    <xf numFmtId="0" fontId="3" fillId="0" borderId="8" xfId="19" applyFont="1" applyFill="1" applyBorder="1" applyAlignment="1">
      <alignment horizontal="left"/>
      <protection/>
    </xf>
    <xf numFmtId="0" fontId="3" fillId="0" borderId="7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right" vertical="top" wrapText="1"/>
      <protection/>
    </xf>
    <xf numFmtId="0" fontId="1" fillId="0" borderId="0" xfId="19" applyFont="1" applyFill="1">
      <alignment/>
      <protection/>
    </xf>
    <xf numFmtId="0" fontId="3" fillId="0" borderId="4" xfId="19" applyFont="1" applyFill="1" applyBorder="1" applyAlignment="1">
      <alignment horizontal="left"/>
      <protection/>
    </xf>
    <xf numFmtId="0" fontId="7" fillId="0" borderId="1" xfId="19" applyFont="1" applyFill="1" applyBorder="1" applyAlignment="1">
      <alignment horizontal="right" vertical="top" wrapText="1"/>
      <protection/>
    </xf>
    <xf numFmtId="0" fontId="3" fillId="0" borderId="4" xfId="19" applyFont="1" applyFill="1" applyBorder="1">
      <alignment/>
      <protection/>
    </xf>
    <xf numFmtId="0" fontId="18" fillId="0" borderId="1" xfId="19" applyFont="1" applyFill="1" applyBorder="1">
      <alignment/>
      <protection/>
    </xf>
    <xf numFmtId="0" fontId="17" fillId="0" borderId="1" xfId="19" applyFont="1" applyFill="1" applyBorder="1">
      <alignment/>
      <protection/>
    </xf>
    <xf numFmtId="0" fontId="17" fillId="0" borderId="2" xfId="19" applyFont="1" applyFill="1" applyBorder="1">
      <alignment/>
      <protection/>
    </xf>
    <xf numFmtId="0" fontId="7" fillId="0" borderId="8" xfId="19" applyFont="1" applyFill="1" applyBorder="1" applyAlignment="1">
      <alignment horizontal="left"/>
      <protection/>
    </xf>
    <xf numFmtId="0" fontId="0" fillId="0" borderId="0" xfId="19" applyFont="1" applyFill="1" applyBorder="1" applyAlignment="1">
      <alignment horizontal="right" vertical="top" wrapText="1"/>
      <protection/>
    </xf>
    <xf numFmtId="0" fontId="18" fillId="0" borderId="8" xfId="19" applyFont="1" applyFill="1" applyBorder="1">
      <alignment/>
      <protection/>
    </xf>
    <xf numFmtId="0" fontId="18" fillId="0" borderId="0" xfId="22" applyFont="1" applyFill="1" applyBorder="1">
      <alignment/>
      <protection/>
    </xf>
    <xf numFmtId="0" fontId="18" fillId="0" borderId="0" xfId="19" applyFont="1" applyFill="1" applyBorder="1">
      <alignment/>
      <protection/>
    </xf>
    <xf numFmtId="0" fontId="18" fillId="0" borderId="6" xfId="19" applyFont="1" applyFill="1" applyBorder="1">
      <alignment/>
      <protection/>
    </xf>
    <xf numFmtId="0" fontId="3" fillId="0" borderId="4" xfId="19" applyFont="1" applyFill="1" applyBorder="1" applyAlignment="1">
      <alignment horizontal="left"/>
      <protection/>
    </xf>
    <xf numFmtId="0" fontId="17" fillId="0" borderId="0" xfId="19" applyFont="1" applyFill="1" applyBorder="1">
      <alignment/>
      <protection/>
    </xf>
    <xf numFmtId="0" fontId="17" fillId="0" borderId="6" xfId="19" applyFont="1" applyFill="1" applyBorder="1">
      <alignment/>
      <protection/>
    </xf>
    <xf numFmtId="0" fontId="7" fillId="0" borderId="6" xfId="19" applyFont="1" applyFill="1" applyBorder="1" applyAlignment="1">
      <alignment horizontal="right" vertical="top" wrapText="1"/>
      <protection/>
    </xf>
    <xf numFmtId="0" fontId="7" fillId="0" borderId="9" xfId="19" applyFont="1" applyFill="1" applyBorder="1" applyAlignment="1">
      <alignment horizontal="left"/>
      <protection/>
    </xf>
    <xf numFmtId="0" fontId="7" fillId="0" borderId="10" xfId="19" applyFont="1" applyFill="1" applyBorder="1" applyAlignment="1">
      <alignment horizontal="right"/>
      <protection/>
    </xf>
    <xf numFmtId="0" fontId="18" fillId="0" borderId="9" xfId="19" applyFont="1" applyFill="1" applyBorder="1">
      <alignment/>
      <protection/>
    </xf>
    <xf numFmtId="0" fontId="18" fillId="0" borderId="7" xfId="19" applyFont="1" applyFill="1" applyBorder="1">
      <alignment/>
      <protection/>
    </xf>
    <xf numFmtId="0" fontId="18" fillId="0" borderId="10" xfId="19" applyFont="1" applyFill="1" applyBorder="1">
      <alignment/>
      <protection/>
    </xf>
    <xf numFmtId="0" fontId="10" fillId="0" borderId="0" xfId="19" applyFont="1" applyFill="1" applyBorder="1">
      <alignment/>
      <protection/>
    </xf>
    <xf numFmtId="0" fontId="7" fillId="0" borderId="2" xfId="19" applyFont="1" applyFill="1" applyBorder="1" applyAlignment="1">
      <alignment horizontal="right" vertical="top" wrapText="1"/>
      <protection/>
    </xf>
    <xf numFmtId="0" fontId="7" fillId="0" borderId="4" xfId="24" applyFont="1" applyFill="1" applyBorder="1">
      <alignment/>
      <protection/>
    </xf>
    <xf numFmtId="0" fontId="7" fillId="0" borderId="1" xfId="24" applyFont="1" applyFill="1" applyBorder="1">
      <alignment/>
      <protection/>
    </xf>
    <xf numFmtId="0" fontId="7" fillId="0" borderId="11" xfId="24" applyFont="1" applyFill="1" applyBorder="1">
      <alignment/>
      <protection/>
    </xf>
    <xf numFmtId="0" fontId="7" fillId="0" borderId="12" xfId="24" applyFont="1" applyFill="1" applyBorder="1">
      <alignment/>
      <protection/>
    </xf>
    <xf numFmtId="0" fontId="7" fillId="0" borderId="13" xfId="23" applyFont="1" applyFill="1" applyBorder="1" applyAlignment="1">
      <alignment horizont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Continuous" vertical="center"/>
      <protection/>
    </xf>
    <xf numFmtId="0" fontId="7" fillId="0" borderId="15" xfId="23" applyFont="1" applyFill="1" applyBorder="1" applyAlignment="1">
      <alignment horizontal="left" vertical="center" wrapText="1"/>
      <protection/>
    </xf>
    <xf numFmtId="0" fontId="7" fillId="0" borderId="8" xfId="23" applyFont="1" applyFill="1" applyBorder="1" applyAlignment="1">
      <alignment horizontal="left" vertical="center" wrapText="1"/>
      <protection/>
    </xf>
    <xf numFmtId="0" fontId="7" fillId="0" borderId="16" xfId="23" applyFont="1" applyFill="1" applyBorder="1" applyAlignment="1">
      <alignment horizontal="center" vertical="center" wrapText="1"/>
      <protection/>
    </xf>
    <xf numFmtId="3" fontId="7" fillId="0" borderId="17" xfId="23" applyNumberFormat="1" applyFont="1" applyFill="1" applyBorder="1" applyAlignment="1">
      <alignment horizontal="center" vertical="center" wrapText="1"/>
      <protection/>
    </xf>
    <xf numFmtId="3" fontId="7" fillId="0" borderId="2" xfId="23" applyNumberFormat="1" applyFont="1" applyFill="1" applyBorder="1" applyAlignment="1">
      <alignment horizontal="center" vertical="center" wrapText="1"/>
      <protection/>
    </xf>
    <xf numFmtId="0" fontId="7" fillId="0" borderId="18" xfId="23" applyFont="1" applyFill="1" applyBorder="1" applyAlignment="1">
      <alignment horizontal="left" vertical="center" wrapText="1"/>
      <protection/>
    </xf>
    <xf numFmtId="0" fontId="7" fillId="0" borderId="19" xfId="23" applyFont="1" applyFill="1" applyBorder="1" applyAlignment="1">
      <alignment horizontal="left" vertical="center" wrapText="1"/>
      <protection/>
    </xf>
    <xf numFmtId="0" fontId="7" fillId="0" borderId="18" xfId="23" applyFont="1" applyFill="1" applyBorder="1" applyAlignment="1">
      <alignment horizontal="center" vertical="center" wrapText="1"/>
      <protection/>
    </xf>
    <xf numFmtId="0" fontId="7" fillId="0" borderId="20" xfId="23" applyFont="1" applyFill="1" applyBorder="1" applyAlignment="1">
      <alignment horizontal="left" vertical="center" wrapText="1"/>
      <protection/>
    </xf>
    <xf numFmtId="0" fontId="7" fillId="0" borderId="21" xfId="23" applyFont="1" applyFill="1" applyBorder="1" applyAlignment="1">
      <alignment horizontal="left" vertical="center" wrapText="1"/>
      <protection/>
    </xf>
    <xf numFmtId="0" fontId="7" fillId="0" borderId="20" xfId="23" applyFont="1" applyFill="1" applyBorder="1" applyAlignment="1">
      <alignment horizontal="center" vertical="center" wrapText="1"/>
      <protection/>
    </xf>
    <xf numFmtId="3" fontId="7" fillId="0" borderId="6" xfId="23" applyNumberFormat="1" applyFont="1" applyFill="1" applyBorder="1" applyAlignment="1">
      <alignment horizontal="center" vertical="center" wrapText="1"/>
      <protection/>
    </xf>
    <xf numFmtId="0" fontId="7" fillId="0" borderId="15" xfId="23" applyFont="1" applyFill="1" applyBorder="1" applyAlignment="1">
      <alignment horizontal="center" vertical="center" wrapText="1"/>
      <protection/>
    </xf>
    <xf numFmtId="0" fontId="7" fillId="0" borderId="22" xfId="23" applyFont="1" applyFill="1" applyBorder="1" applyAlignment="1">
      <alignment horizontal="left" vertical="center" wrapText="1"/>
      <protection/>
    </xf>
    <xf numFmtId="0" fontId="7" fillId="0" borderId="23" xfId="23" applyFont="1" applyFill="1" applyBorder="1" applyAlignment="1">
      <alignment horizontal="left" vertical="center" wrapText="1"/>
      <protection/>
    </xf>
    <xf numFmtId="0" fontId="7" fillId="0" borderId="22" xfId="23" applyFont="1" applyFill="1" applyBorder="1" applyAlignment="1">
      <alignment horizontal="center" vertical="center" wrapText="1"/>
      <protection/>
    </xf>
    <xf numFmtId="0" fontId="7" fillId="0" borderId="24" xfId="23" applyFont="1" applyFill="1" applyBorder="1" applyAlignment="1">
      <alignment horizontal="left" vertical="center" wrapText="1"/>
      <protection/>
    </xf>
    <xf numFmtId="0" fontId="7" fillId="0" borderId="25" xfId="23" applyFont="1" applyFill="1" applyBorder="1" applyAlignment="1">
      <alignment horizontal="left" vertical="center" wrapText="1"/>
      <protection/>
    </xf>
    <xf numFmtId="0" fontId="7" fillId="0" borderId="24" xfId="23" applyFont="1" applyFill="1" applyBorder="1" applyAlignment="1">
      <alignment horizontal="center" vertical="center" wrapText="1"/>
      <protection/>
    </xf>
    <xf numFmtId="3" fontId="7" fillId="0" borderId="3" xfId="23" applyNumberFormat="1" applyFont="1" applyFill="1" applyBorder="1" applyAlignment="1">
      <alignment horizontal="center" vertical="center" wrapText="1"/>
      <protection/>
    </xf>
    <xf numFmtId="0" fontId="7" fillId="0" borderId="0" xfId="24" applyFont="1" applyFill="1">
      <alignment/>
      <protection/>
    </xf>
    <xf numFmtId="0" fontId="12" fillId="0" borderId="15" xfId="23" applyFont="1" applyFill="1" applyBorder="1" applyAlignment="1">
      <alignment horizontal="left" vertical="center" wrapText="1"/>
      <protection/>
    </xf>
    <xf numFmtId="0" fontId="12" fillId="0" borderId="8" xfId="23" applyFont="1" applyFill="1" applyBorder="1" applyAlignment="1">
      <alignment horizontal="left" vertical="center" wrapText="1"/>
      <protection/>
    </xf>
    <xf numFmtId="0" fontId="7" fillId="0" borderId="26" xfId="23" applyFont="1" applyFill="1" applyBorder="1" applyAlignment="1">
      <alignment horizontal="left" vertical="center" wrapText="1"/>
      <protection/>
    </xf>
    <xf numFmtId="0" fontId="7" fillId="0" borderId="27" xfId="23" applyFont="1" applyFill="1" applyBorder="1" applyAlignment="1">
      <alignment horizontal="left" vertical="center" wrapText="1"/>
      <protection/>
    </xf>
    <xf numFmtId="0" fontId="7" fillId="0" borderId="26" xfId="23" applyFont="1" applyFill="1" applyBorder="1" applyAlignment="1">
      <alignment horizontal="center" vertical="center" wrapText="1"/>
      <protection/>
    </xf>
    <xf numFmtId="0" fontId="7" fillId="0" borderId="28" xfId="23" applyFont="1" applyFill="1" applyBorder="1" applyAlignment="1">
      <alignment horizontal="left" vertical="center" wrapText="1"/>
      <protection/>
    </xf>
    <xf numFmtId="0" fontId="7" fillId="0" borderId="29" xfId="23" applyFont="1" applyFill="1" applyBorder="1" applyAlignment="1">
      <alignment horizontal="left" vertical="center" wrapText="1"/>
      <protection/>
    </xf>
    <xf numFmtId="0" fontId="7" fillId="0" borderId="28" xfId="23" applyFont="1" applyFill="1" applyBorder="1" applyAlignment="1">
      <alignment horizontal="center" vertical="center" wrapText="1"/>
      <protection/>
    </xf>
    <xf numFmtId="0" fontId="7" fillId="0" borderId="5" xfId="23" applyFont="1" applyFill="1" applyBorder="1" applyAlignment="1">
      <alignment horizontal="left" vertical="center" wrapText="1"/>
      <protection/>
    </xf>
    <xf numFmtId="0" fontId="7" fillId="0" borderId="30" xfId="23" applyFont="1" applyFill="1" applyBorder="1" applyAlignment="1">
      <alignment horizontal="left" vertical="center" wrapText="1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3" fontId="7" fillId="0" borderId="34" xfId="23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0" fontId="0" fillId="0" borderId="1" xfId="19" applyFont="1" applyFill="1" applyBorder="1">
      <alignment/>
      <protection/>
    </xf>
    <xf numFmtId="0" fontId="0" fillId="0" borderId="2" xfId="19" applyFont="1" applyFill="1" applyBorder="1">
      <alignment/>
      <protection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3" fillId="0" borderId="3" xfId="23" applyNumberFormat="1" applyFont="1" applyFill="1" applyBorder="1" applyAlignment="1">
      <alignment horizontal="center" vertical="center" wrapText="1"/>
      <protection/>
    </xf>
    <xf numFmtId="3" fontId="7" fillId="0" borderId="38" xfId="23" applyNumberFormat="1" applyFont="1" applyFill="1" applyBorder="1" applyAlignment="1">
      <alignment horizontal="center" vertical="center" wrapText="1"/>
      <protection/>
    </xf>
    <xf numFmtId="3" fontId="7" fillId="0" borderId="36" xfId="23" applyNumberFormat="1" applyFont="1" applyFill="1" applyBorder="1" applyAlignment="1">
      <alignment horizontal="center" vertical="center" wrapText="1"/>
      <protection/>
    </xf>
    <xf numFmtId="3" fontId="7" fillId="0" borderId="10" xfId="23" applyNumberFormat="1" applyFont="1" applyFill="1" applyBorder="1" applyAlignment="1">
      <alignment horizontal="center" vertical="center" wrapText="1"/>
      <protection/>
    </xf>
    <xf numFmtId="0" fontId="18" fillId="0" borderId="8" xfId="19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Hyperlink" xfId="17"/>
    <cellStyle name="Followed Hyperlink" xfId="18"/>
    <cellStyle name="Normal_1.1" xfId="19"/>
    <cellStyle name="Normal_1.2" xfId="20"/>
    <cellStyle name="Normal_Revised ESA95 Questionaire - Tables 6 &amp; 7" xfId="21"/>
    <cellStyle name="Normal_tab_9" xfId="22"/>
    <cellStyle name="Normal_TAB2" xfId="23"/>
    <cellStyle name="Normal_TAB4-1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4\Local%20Settings\Temporary%20Internet%20Files\Content.IE5\GL2RSLYB\ESA95%20Questionnaire%20-%20Tables%2011%20(Computer%20forma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221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8" customHeight="1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2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2006</v>
      </c>
      <c r="C14" s="43" t="s">
        <v>28</v>
      </c>
      <c r="D14" s="44" t="s">
        <v>225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4.25">
      <c r="A22" s="99"/>
      <c r="B22" s="100"/>
      <c r="C22" s="101" t="s">
        <v>48</v>
      </c>
      <c r="D22" s="101" t="s">
        <v>217</v>
      </c>
      <c r="E22" s="101" t="s">
        <v>218</v>
      </c>
      <c r="F22" s="101" t="s">
        <v>222</v>
      </c>
      <c r="G22" s="101" t="s">
        <v>223</v>
      </c>
      <c r="H22" s="101" t="s">
        <v>224</v>
      </c>
    </row>
    <row r="23" spans="1:8" s="102" customFormat="1" ht="19.5" customHeight="1" thickBot="1">
      <c r="A23" s="103"/>
      <c r="B23" s="104"/>
      <c r="C23" s="105"/>
      <c r="D23" s="105"/>
      <c r="E23" s="105"/>
      <c r="F23" s="105"/>
      <c r="G23" s="105"/>
      <c r="H23" s="105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5099314.830140855</v>
      </c>
      <c r="E25" s="60">
        <f>+E26+E27</f>
        <v>2464127.720140855</v>
      </c>
      <c r="F25" s="60" t="s">
        <v>99</v>
      </c>
      <c r="G25" s="60">
        <f>+G26+G27</f>
        <v>2577631.1100000003</v>
      </c>
      <c r="H25" s="61">
        <f>+H26+H27</f>
        <v>57556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20045</v>
      </c>
      <c r="E26" s="3">
        <f>ROUND(E30*'2005'!E26/'2005'!E30,0)</f>
        <v>3512</v>
      </c>
      <c r="F26" s="3" t="s">
        <v>99</v>
      </c>
      <c r="G26" s="3">
        <f>ROUND(G30*'2005'!G26/'2005'!G30,0)</f>
        <v>16477</v>
      </c>
      <c r="H26" s="68">
        <f>ROUND(H30*'2005'!H26/'2005'!H30,0)</f>
        <v>56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5079269.830140855</v>
      </c>
      <c r="E27" s="3">
        <f>SUM(E28:E29)</f>
        <v>2460615.720140855</v>
      </c>
      <c r="F27" s="3" t="s">
        <v>99</v>
      </c>
      <c r="G27" s="3">
        <f>SUM(G28:G29)</f>
        <v>2561154.1100000003</v>
      </c>
      <c r="H27" s="68">
        <f>SUM(H28:H29)</f>
        <v>57500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648924.522</v>
      </c>
      <c r="E28" s="3">
        <f>+E30-E26</f>
        <v>399761.572</v>
      </c>
      <c r="F28" s="3" t="s">
        <v>99</v>
      </c>
      <c r="G28" s="3">
        <f>+G30-G26</f>
        <v>247427.95</v>
      </c>
      <c r="H28" s="68">
        <f>+H30-H26</f>
        <v>1735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4430345.308140855</v>
      </c>
      <c r="E29" s="3">
        <f>+E31+E33+E35-E30</f>
        <v>2060854.148140855</v>
      </c>
      <c r="F29" s="3" t="s">
        <v>99</v>
      </c>
      <c r="G29" s="3">
        <f>+G31+G33+G35-G30</f>
        <v>2313726.16</v>
      </c>
      <c r="H29" s="68">
        <f>+H31+H33+H35-H30</f>
        <v>55765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3">
        <f>+E30+G30+H30</f>
        <v>668969.522</v>
      </c>
      <c r="E30" s="76">
        <v>403273.572</v>
      </c>
      <c r="F30" s="3" t="s">
        <v>99</v>
      </c>
      <c r="G30" s="76">
        <v>263904.95</v>
      </c>
      <c r="H30" s="11">
        <v>1791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1541716.179</v>
      </c>
      <c r="E31" s="3">
        <v>795768.019</v>
      </c>
      <c r="F31" s="3" t="s">
        <v>99</v>
      </c>
      <c r="G31" s="3">
        <v>727625.16</v>
      </c>
      <c r="H31" s="68">
        <v>18323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3557598.651140855</v>
      </c>
      <c r="E32" s="3">
        <f>+E25-E31</f>
        <v>1668359.701140855</v>
      </c>
      <c r="F32" s="3" t="s">
        <v>99</v>
      </c>
      <c r="G32" s="3">
        <f>+G25-G31</f>
        <v>1850005.9500000002</v>
      </c>
      <c r="H32" s="68">
        <f>+H25-H31</f>
        <v>39233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713060</v>
      </c>
      <c r="E33" s="76">
        <f>ROUND(+'2005'!E33*1.05,0)</f>
        <v>333372</v>
      </c>
      <c r="F33" s="3" t="s">
        <v>99</v>
      </c>
      <c r="G33" s="76">
        <f>ROUND(+'2005'!G33*1.05,0)</f>
        <v>374787</v>
      </c>
      <c r="H33" s="11">
        <f>ROUND(+'2005'!H33*1.05,0)</f>
        <v>4901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2844538.651140855</v>
      </c>
      <c r="E34" s="3">
        <f>+E32-E33</f>
        <v>1334987.701140855</v>
      </c>
      <c r="F34" s="3" t="s">
        <v>99</v>
      </c>
      <c r="G34" s="3">
        <f>+G32-G33</f>
        <v>1475218.9500000002</v>
      </c>
      <c r="H34" s="68">
        <f>+H32-H33</f>
        <v>34332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2844538.6511408547</v>
      </c>
      <c r="E35" s="3">
        <v>1334987.701140855</v>
      </c>
      <c r="F35" s="3" t="s">
        <v>99</v>
      </c>
      <c r="G35" s="3">
        <v>1475218.95</v>
      </c>
      <c r="H35" s="68">
        <v>34332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4.656612873077393E-10</v>
      </c>
      <c r="E38" s="3">
        <f>+E34-E35-E36+E37</f>
        <v>0</v>
      </c>
      <c r="F38" s="3" t="s">
        <v>99</v>
      </c>
      <c r="G38" s="3">
        <f>+G34-G35-G36+G37</f>
        <v>2.3283064365386963E-10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3555428.467426046</v>
      </c>
      <c r="E39" s="3">
        <v>3037247.2674260456</v>
      </c>
      <c r="F39" s="3" t="s">
        <v>99</v>
      </c>
      <c r="G39" s="3">
        <v>518181.2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246927.565</v>
      </c>
      <c r="E40" s="3">
        <v>215863.565</v>
      </c>
      <c r="F40" s="3" t="s">
        <v>99</v>
      </c>
      <c r="G40" s="3">
        <v>32284</v>
      </c>
      <c r="H40" s="68">
        <v>1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297983.94</v>
      </c>
      <c r="E41" s="3">
        <v>279785.94</v>
      </c>
      <c r="F41" s="3" t="s">
        <v>99</v>
      </c>
      <c r="G41" s="3">
        <v>18198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929015.709</v>
      </c>
      <c r="E42" s="3">
        <f>+E47+E48</f>
        <v>910606.709</v>
      </c>
      <c r="F42" s="3" t="s">
        <v>99</v>
      </c>
      <c r="G42" s="3">
        <f>+G47+G48</f>
        <v>19503</v>
      </c>
      <c r="H42" s="68">
        <f>+H47+H48</f>
        <v>127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0</v>
      </c>
      <c r="H43" s="68">
        <v>0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1221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929015.709</v>
      </c>
      <c r="E47" s="3">
        <v>910606.709</v>
      </c>
      <c r="F47" s="3" t="s">
        <v>99</v>
      </c>
      <c r="G47" s="3">
        <v>19503</v>
      </c>
      <c r="H47" s="68">
        <v>127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2575356.383426046</v>
      </c>
      <c r="E49" s="3">
        <f>+E38+E39+E40-E41-E42</f>
        <v>2062718.1834260456</v>
      </c>
      <c r="F49" s="3" t="s">
        <v>99</v>
      </c>
      <c r="G49" s="3">
        <f>+G38+G39+G40-G41-G42</f>
        <v>512764.2000000002</v>
      </c>
      <c r="H49" s="68">
        <f>+H38+H39+H40-H41-H42</f>
        <v>-126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2226364.2064353335</v>
      </c>
      <c r="E50" s="3">
        <v>1720361.1064353334</v>
      </c>
      <c r="F50" s="3" t="s">
        <v>99</v>
      </c>
      <c r="G50" s="3">
        <v>506003.1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3011505.5</v>
      </c>
      <c r="E51" s="3">
        <f>+E52+E53</f>
        <v>294957.5</v>
      </c>
      <c r="F51" s="3" t="s">
        <v>99</v>
      </c>
      <c r="G51" s="3">
        <f>+G52+G53</f>
        <v>7712</v>
      </c>
      <c r="H51" s="68">
        <f>+H52+H53</f>
        <v>2708836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2975310</v>
      </c>
      <c r="E52" s="3">
        <v>266678</v>
      </c>
      <c r="F52" s="3" t="s">
        <v>99</v>
      </c>
      <c r="G52" s="3">
        <v>0</v>
      </c>
      <c r="H52" s="68">
        <v>2708632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36195.5</v>
      </c>
      <c r="E53" s="3">
        <v>28279.5</v>
      </c>
      <c r="F53" s="3" t="s">
        <v>99</v>
      </c>
      <c r="G53" s="3">
        <v>7712</v>
      </c>
      <c r="H53" s="68">
        <v>204</v>
      </c>
    </row>
    <row r="54" spans="1:8" ht="13.5">
      <c r="A54" s="73" t="s">
        <v>117</v>
      </c>
      <c r="B54" s="74" t="s">
        <v>191</v>
      </c>
      <c r="C54" s="75">
        <v>26</v>
      </c>
      <c r="D54" s="3">
        <v>352034.9765</v>
      </c>
      <c r="E54" s="109">
        <v>512673.97650000005</v>
      </c>
      <c r="F54" s="3" t="s">
        <v>99</v>
      </c>
      <c r="G54" s="3">
        <v>1183069</v>
      </c>
      <c r="H54" s="68">
        <v>980158.238350126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3552057.5517290784</v>
      </c>
      <c r="E56" s="3">
        <v>864799.7364612388</v>
      </c>
      <c r="F56" s="3" t="s">
        <v>99</v>
      </c>
      <c r="G56" s="3">
        <v>118101.57691771377</v>
      </c>
      <c r="H56" s="68">
        <v>2569156.238350126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874142.9230822863</v>
      </c>
      <c r="E57" s="3">
        <v>297152.1</v>
      </c>
      <c r="F57" s="3" t="s">
        <v>99</v>
      </c>
      <c r="G57" s="3">
        <v>7617.62308228623</v>
      </c>
      <c r="H57" s="110">
        <v>569373.2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4426200.474811365</v>
      </c>
      <c r="E58" s="3">
        <f>+E56+E57+0.17</f>
        <v>1161952.006461239</v>
      </c>
      <c r="F58" s="3" t="s">
        <v>99</v>
      </c>
      <c r="G58" s="3">
        <f>+G56+G57</f>
        <v>125719.2</v>
      </c>
      <c r="H58" s="11">
        <f>+H56+H57</f>
        <v>3138529.438350126</v>
      </c>
    </row>
    <row r="59" spans="1:8" ht="13.5">
      <c r="A59" s="65" t="s">
        <v>127</v>
      </c>
      <c r="B59" s="66" t="s">
        <v>192</v>
      </c>
      <c r="C59" s="67">
        <v>31</v>
      </c>
      <c r="D59" s="3">
        <v>892485.5649782012</v>
      </c>
      <c r="E59" s="3">
        <v>2528367.0033283266</v>
      </c>
      <c r="F59" s="3" t="s">
        <v>99</v>
      </c>
      <c r="G59" s="3">
        <v>116497</v>
      </c>
      <c r="H59" s="68">
        <v>571487.8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17606</v>
      </c>
      <c r="H60" s="68">
        <v>184157.8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775126</v>
      </c>
      <c r="F62" s="3" t="s">
        <v>99</v>
      </c>
      <c r="G62" s="3" t="s">
        <v>99</v>
      </c>
      <c r="H62" s="68">
        <v>384879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962097.4383501259</v>
      </c>
      <c r="F63" s="3" t="s">
        <v>99</v>
      </c>
      <c r="G63" s="3">
        <v>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3720717.9496541005</v>
      </c>
      <c r="E64" s="3">
        <f>+E49+E50+E51+E54-E55-E56-E59</f>
        <v>1197544.0265718135</v>
      </c>
      <c r="F64" s="3" t="s">
        <v>99</v>
      </c>
      <c r="G64" s="3">
        <f>+G49+G50+G51+G54-G55-G56-G59</f>
        <v>1974949.7230822865</v>
      </c>
      <c r="H64" s="68">
        <f>+H49+H50+H51+H54-H55-H56-H59</f>
        <v>548224.2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5304488.231223142</v>
      </c>
      <c r="E65" s="3">
        <f>+E66+E67</f>
        <v>2358006.2481408548</v>
      </c>
      <c r="F65" s="3" t="s">
        <v>99</v>
      </c>
      <c r="G65" s="3">
        <f>+G66+G67</f>
        <v>2321343.7830822864</v>
      </c>
      <c r="H65" s="68">
        <f>+H66+H67</f>
        <v>625138.2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2971593.3230092637</v>
      </c>
      <c r="E66" s="3">
        <f>+E29-E67+E57</f>
        <v>782240.3399269774</v>
      </c>
      <c r="F66" s="3" t="s">
        <v>99</v>
      </c>
      <c r="G66" s="3">
        <f>+G29-G67+G57</f>
        <v>1619979.7830822864</v>
      </c>
      <c r="H66" s="110">
        <f>+H29-H67+H57</f>
        <v>569373.2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2332894.9082138776</v>
      </c>
      <c r="E67" s="3">
        <v>1575765.9082138776</v>
      </c>
      <c r="F67" s="3" t="s">
        <v>99</v>
      </c>
      <c r="G67" s="3">
        <f>ROUND(G29*'2005'!G67/'2005'!G29,0)</f>
        <v>701364</v>
      </c>
      <c r="H67" s="110">
        <f>ROUND(H29*'2005'!H67/'2005'!H29,0)</f>
        <v>55765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-870710.2815690413</v>
      </c>
      <c r="E69" s="3">
        <f>+E33+E70</f>
        <v>-827090.2215690413</v>
      </c>
      <c r="F69" s="3" t="s">
        <v>99</v>
      </c>
      <c r="G69" s="3">
        <f>+G33+G70</f>
        <v>28392.940000000177</v>
      </c>
      <c r="H69" s="68">
        <f>+H33+H70</f>
        <v>-72013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-1583770.2815690413</v>
      </c>
      <c r="E70" s="3">
        <f>+E64-E65</f>
        <v>-1160462.2215690413</v>
      </c>
      <c r="F70" s="3" t="s">
        <v>99</v>
      </c>
      <c r="G70" s="3">
        <f>+G64-G65</f>
        <v>-346394.0599999998</v>
      </c>
      <c r="H70" s="68">
        <f>+H64-H65</f>
        <v>-76914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+D72+D73-1</f>
        <v>241678.42613862094</v>
      </c>
      <c r="E71" s="3">
        <f>+E72+E73</f>
        <v>159463.62613862095</v>
      </c>
      <c r="F71" s="3" t="s">
        <v>99</v>
      </c>
      <c r="G71" s="3">
        <f>+G72+G73</f>
        <v>342421.18</v>
      </c>
      <c r="H71" s="68">
        <f>+H72+H73</f>
        <v>468839</v>
      </c>
    </row>
    <row r="72" spans="1:8" ht="13.5">
      <c r="A72" s="62" t="s">
        <v>152</v>
      </c>
      <c r="B72" s="63" t="s">
        <v>194</v>
      </c>
      <c r="C72" s="64">
        <v>40</v>
      </c>
      <c r="D72" s="3">
        <v>21824.426138620947</v>
      </c>
      <c r="E72" s="3">
        <v>13241.626138620948</v>
      </c>
      <c r="F72" s="3" t="s">
        <v>99</v>
      </c>
      <c r="G72" s="3">
        <v>8582.18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219855</v>
      </c>
      <c r="E73" s="3">
        <v>146222</v>
      </c>
      <c r="F73" s="3" t="s">
        <v>99</v>
      </c>
      <c r="G73" s="3">
        <v>333839</v>
      </c>
      <c r="H73" s="68">
        <v>468839</v>
      </c>
    </row>
    <row r="74" spans="1:8" ht="16.5">
      <c r="A74" s="65" t="s">
        <v>196</v>
      </c>
      <c r="B74" s="66" t="s">
        <v>197</v>
      </c>
      <c r="C74" s="67">
        <v>42</v>
      </c>
      <c r="D74" s="3">
        <v>528252.108</v>
      </c>
      <c r="E74" s="3">
        <v>1136481.1080000002</v>
      </c>
      <c r="F74" s="3" t="s">
        <v>99</v>
      </c>
      <c r="G74" s="3">
        <v>116780</v>
      </c>
      <c r="H74" s="68">
        <v>4036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1593</v>
      </c>
      <c r="H75" s="68">
        <v>2173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254577</v>
      </c>
      <c r="F77" s="3" t="s">
        <v>99</v>
      </c>
      <c r="G77" s="3" t="s">
        <v>99</v>
      </c>
      <c r="H77" s="68">
        <v>1863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468830</v>
      </c>
      <c r="F78" s="3" t="s">
        <v>99</v>
      </c>
      <c r="G78" s="3">
        <v>9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1056189.469</v>
      </c>
      <c r="E79" s="3">
        <f>+E80+E81</f>
        <v>572289.469</v>
      </c>
      <c r="F79" s="3" t="s">
        <v>99</v>
      </c>
      <c r="G79" s="3">
        <f>+G80+G81</f>
        <v>481899</v>
      </c>
      <c r="H79" s="68">
        <f>+H80+H81</f>
        <v>2001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1056189.469</v>
      </c>
      <c r="E80" s="3">
        <v>572289.469</v>
      </c>
      <c r="F80" s="3" t="s">
        <v>99</v>
      </c>
      <c r="G80" s="3">
        <v>481899</v>
      </c>
      <c r="H80" s="68">
        <v>2001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0</v>
      </c>
      <c r="E81" s="3">
        <v>0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-37558.26815228679</v>
      </c>
      <c r="E82" s="3">
        <v>4452.651847713201</v>
      </c>
      <c r="F82" s="3" t="s">
        <v>99</v>
      </c>
      <c r="G82" s="3">
        <v>-42010.92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1018631.2008477133</v>
      </c>
      <c r="E83" s="76">
        <f>+E79+E82</f>
        <v>576742.1208477132</v>
      </c>
      <c r="F83" s="3" t="s">
        <v>99</v>
      </c>
      <c r="G83" s="76">
        <f>+G79+G82</f>
        <v>439888.08</v>
      </c>
      <c r="H83" s="11">
        <f>+H79+H82</f>
        <v>2001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-2175915.164278134</v>
      </c>
      <c r="E84" s="76">
        <f>+E69+E71-E74-E83</f>
        <v>-2380849.824278134</v>
      </c>
      <c r="F84" s="3" t="s">
        <v>99</v>
      </c>
      <c r="G84" s="76">
        <f>+G69+G71-G74-G83</f>
        <v>-185853.95999999985</v>
      </c>
      <c r="H84" s="68">
        <f>+H69+H71-H74-H83</f>
        <v>390789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12478823.827778133</v>
      </c>
      <c r="E85" s="76">
        <f>+E31+E35+E36+E41+E42+E55+E58+E59+E74+E83</f>
        <v>8724690.607778136</v>
      </c>
      <c r="F85" s="3" t="s">
        <v>99</v>
      </c>
      <c r="G85" s="76">
        <f>+G31+G35+G36+G41+G42+G55+G58+G59+G74+G83</f>
        <v>3039429.39</v>
      </c>
      <c r="H85" s="68">
        <f>+H31+H35+H36+H41+H42+H55+H58+H59+H74+H83</f>
        <v>3768836.238350126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10302908.663500002</v>
      </c>
      <c r="E86" s="76">
        <f>+E30+E37+E39+E40+E50+E51+E54+E71</f>
        <v>6343840.6135</v>
      </c>
      <c r="F86" s="3" t="s">
        <v>99</v>
      </c>
      <c r="G86" s="76">
        <f>+G30+G37+G39+G40+G50+G51+G54+G71</f>
        <v>2853575.43</v>
      </c>
      <c r="H86" s="68">
        <f>+H30+H37+H39+H40+H50+H51+H54+H71</f>
        <v>4159625.238350126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f>+D47-12101</f>
        <v>916914.709</v>
      </c>
      <c r="E88" s="3">
        <f>+E47-12101</f>
        <v>898505.709</v>
      </c>
      <c r="F88" s="3" t="str">
        <f>+F47</f>
        <v>M</v>
      </c>
      <c r="G88" s="3">
        <f>+G47</f>
        <v>19503</v>
      </c>
      <c r="H88" s="68">
        <f>+H47</f>
        <v>127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-2163813.9642781345</v>
      </c>
      <c r="E89" s="111">
        <v>-2368748.500847713</v>
      </c>
      <c r="F89" s="93" t="s">
        <v>99</v>
      </c>
      <c r="G89" s="111">
        <v>-185854.14</v>
      </c>
      <c r="H89" s="112">
        <v>390789</v>
      </c>
    </row>
  </sheetData>
  <mergeCells count="1">
    <mergeCell ref="E8:H9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209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2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1997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1947575</v>
      </c>
      <c r="E25" s="60">
        <f>+E26+E27</f>
        <v>1016880</v>
      </c>
      <c r="F25" s="60" t="s">
        <v>99</v>
      </c>
      <c r="G25" s="60">
        <f>+G26+G27</f>
        <v>898959</v>
      </c>
      <c r="H25" s="61">
        <f>+H26+H27</f>
        <v>31736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0</v>
      </c>
      <c r="E26" s="3">
        <v>0</v>
      </c>
      <c r="F26" s="3" t="s">
        <v>99</v>
      </c>
      <c r="G26" s="3">
        <v>0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1947575</v>
      </c>
      <c r="E27" s="3">
        <f>SUM(E28:E29)</f>
        <v>1016880</v>
      </c>
      <c r="F27" s="3" t="s">
        <v>99</v>
      </c>
      <c r="G27" s="3">
        <f>SUM(G28:G29)</f>
        <v>898959</v>
      </c>
      <c r="H27" s="68">
        <f>SUM(H28:H29)</f>
        <v>31736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256255</v>
      </c>
      <c r="E28" s="3">
        <v>128708</v>
      </c>
      <c r="F28" s="3" t="s">
        <v>99</v>
      </c>
      <c r="G28" s="3">
        <v>126939</v>
      </c>
      <c r="H28" s="68">
        <v>608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1691320</v>
      </c>
      <c r="E29" s="3">
        <v>888172</v>
      </c>
      <c r="F29" s="3" t="s">
        <v>99</v>
      </c>
      <c r="G29" s="3">
        <v>772020</v>
      </c>
      <c r="H29" s="68">
        <v>31128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256255</v>
      </c>
      <c r="E30" s="76">
        <f>+E28+E26</f>
        <v>128708</v>
      </c>
      <c r="F30" s="3" t="s">
        <v>99</v>
      </c>
      <c r="G30" s="76">
        <f>+G28+G26</f>
        <v>126939</v>
      </c>
      <c r="H30" s="11">
        <f>+H28+H26</f>
        <v>608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641849</v>
      </c>
      <c r="E31" s="3">
        <v>333594</v>
      </c>
      <c r="F31" s="3" t="s">
        <v>99</v>
      </c>
      <c r="G31" s="3">
        <v>296801</v>
      </c>
      <c r="H31" s="68">
        <v>11454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1305726</v>
      </c>
      <c r="E32" s="3">
        <f>+E25-E31</f>
        <v>683286</v>
      </c>
      <c r="F32" s="3" t="s">
        <v>99</v>
      </c>
      <c r="G32" s="3">
        <f>+G25-G31</f>
        <v>602158</v>
      </c>
      <c r="H32" s="68">
        <f>+H25-H31</f>
        <v>20282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378564</v>
      </c>
      <c r="E33" s="76">
        <v>269331</v>
      </c>
      <c r="F33" s="3" t="s">
        <v>99</v>
      </c>
      <c r="G33" s="76">
        <v>107288</v>
      </c>
      <c r="H33" s="11">
        <v>1945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927162</v>
      </c>
      <c r="E34" s="3">
        <f>+E32-E33</f>
        <v>413955</v>
      </c>
      <c r="F34" s="3" t="s">
        <v>99</v>
      </c>
      <c r="G34" s="3">
        <f>+G32-G33</f>
        <v>494870</v>
      </c>
      <c r="H34" s="68">
        <f>+H32-H33</f>
        <v>18337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927172</v>
      </c>
      <c r="E35" s="3">
        <v>413965</v>
      </c>
      <c r="F35" s="3" t="s">
        <v>99</v>
      </c>
      <c r="G35" s="3">
        <v>494870</v>
      </c>
      <c r="H35" s="68">
        <v>18337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-10</v>
      </c>
      <c r="E38" s="3">
        <f>+E34-E35-E36+E37</f>
        <v>-10</v>
      </c>
      <c r="F38" s="3" t="s">
        <v>99</v>
      </c>
      <c r="G38" s="3">
        <f>+G34-G35-G36+G37</f>
        <v>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1328385</v>
      </c>
      <c r="E39" s="3">
        <v>1209648</v>
      </c>
      <c r="F39" s="3" t="s">
        <v>99</v>
      </c>
      <c r="G39" s="3">
        <v>118737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226818</v>
      </c>
      <c r="E40" s="3">
        <v>192753</v>
      </c>
      <c r="F40" s="3" t="s">
        <v>99</v>
      </c>
      <c r="G40" s="3">
        <v>36293</v>
      </c>
      <c r="H40" s="68">
        <v>3239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158444</v>
      </c>
      <c r="E41" s="3">
        <v>146892</v>
      </c>
      <c r="F41" s="3" t="s">
        <v>99</v>
      </c>
      <c r="G41" s="3">
        <v>11552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v>837955</v>
      </c>
      <c r="E42" s="3">
        <f>+E47+E48</f>
        <v>831312</v>
      </c>
      <c r="F42" s="3" t="s">
        <v>99</v>
      </c>
      <c r="G42" s="3">
        <f>+G47+G48</f>
        <v>8670</v>
      </c>
      <c r="H42" s="68">
        <f>+H47+H48</f>
        <v>3440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1100</v>
      </c>
      <c r="H43" s="68">
        <v>3367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1000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837955</v>
      </c>
      <c r="E47" s="3">
        <v>831312</v>
      </c>
      <c r="F47" s="3" t="s">
        <v>99</v>
      </c>
      <c r="G47" s="3">
        <v>8670</v>
      </c>
      <c r="H47" s="68">
        <v>3440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558794</v>
      </c>
      <c r="E49" s="3">
        <f>+E38+E39+E40-E41-E42</f>
        <v>424187</v>
      </c>
      <c r="F49" s="3" t="s">
        <v>99</v>
      </c>
      <c r="G49" s="3">
        <f>+G38+G39+G40-G41-G42</f>
        <v>134808</v>
      </c>
      <c r="H49" s="68">
        <f>+H38+H39+H40-H41-H42</f>
        <v>-201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776833</v>
      </c>
      <c r="E50" s="3">
        <v>624417</v>
      </c>
      <c r="F50" s="3" t="s">
        <v>99</v>
      </c>
      <c r="G50" s="3">
        <v>152416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1224573</v>
      </c>
      <c r="E51" s="3">
        <f>+E52+E53</f>
        <v>123199</v>
      </c>
      <c r="F51" s="3" t="s">
        <v>99</v>
      </c>
      <c r="G51" s="3">
        <f>+G52+G53</f>
        <v>3170</v>
      </c>
      <c r="H51" s="68">
        <f>+H52+H53</f>
        <v>1098204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1218760</v>
      </c>
      <c r="E52" s="3">
        <v>120717</v>
      </c>
      <c r="F52" s="3" t="s">
        <v>99</v>
      </c>
      <c r="G52" s="3">
        <v>0</v>
      </c>
      <c r="H52" s="68">
        <v>1098043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5813</v>
      </c>
      <c r="E53" s="3">
        <v>2482</v>
      </c>
      <c r="F53" s="3" t="s">
        <v>99</v>
      </c>
      <c r="G53" s="3">
        <v>3170</v>
      </c>
      <c r="H53" s="68">
        <v>161</v>
      </c>
    </row>
    <row r="54" spans="1:8" ht="13.5">
      <c r="A54" s="73" t="s">
        <v>117</v>
      </c>
      <c r="B54" s="74" t="s">
        <v>191</v>
      </c>
      <c r="C54" s="75">
        <v>26</v>
      </c>
      <c r="D54" s="3">
        <v>83464</v>
      </c>
      <c r="E54" s="3">
        <v>119832</v>
      </c>
      <c r="F54" s="3" t="s">
        <v>99</v>
      </c>
      <c r="G54" s="3">
        <v>531514</v>
      </c>
      <c r="H54" s="68">
        <v>29978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1097887</v>
      </c>
      <c r="E56" s="3">
        <v>286654</v>
      </c>
      <c r="F56" s="3" t="s">
        <v>99</v>
      </c>
      <c r="G56" s="3">
        <v>61514</v>
      </c>
      <c r="H56" s="68">
        <v>749719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226195</v>
      </c>
      <c r="E57" s="3">
        <v>65946</v>
      </c>
      <c r="F57" s="3" t="s">
        <v>99</v>
      </c>
      <c r="G57" s="3">
        <v>4931</v>
      </c>
      <c r="H57" s="68">
        <v>155318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1324082</v>
      </c>
      <c r="E58" s="3">
        <f>+E56+E57</f>
        <v>352600</v>
      </c>
      <c r="F58" s="3" t="s">
        <v>99</v>
      </c>
      <c r="G58" s="3">
        <f>+G56+G57</f>
        <v>66445</v>
      </c>
      <c r="H58" s="11">
        <f>+H56+H57</f>
        <v>905037</v>
      </c>
    </row>
    <row r="59" spans="1:8" ht="13.5">
      <c r="A59" s="65" t="s">
        <v>127</v>
      </c>
      <c r="B59" s="66" t="s">
        <v>192</v>
      </c>
      <c r="C59" s="67">
        <v>31</v>
      </c>
      <c r="D59" s="3">
        <v>83494</v>
      </c>
      <c r="E59" s="3">
        <v>412289</v>
      </c>
      <c r="F59" s="3" t="s">
        <v>99</v>
      </c>
      <c r="G59" s="3">
        <v>34369</v>
      </c>
      <c r="H59" s="68">
        <v>234696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4709</v>
      </c>
      <c r="H60" s="68">
        <v>66921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353016</v>
      </c>
      <c r="F62" s="3" t="s">
        <v>99</v>
      </c>
      <c r="G62" s="3" t="s">
        <v>99</v>
      </c>
      <c r="H62" s="68">
        <v>167748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5040</v>
      </c>
      <c r="F63" s="3" t="s">
        <v>99</v>
      </c>
      <c r="G63" s="3">
        <v>426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1462283</v>
      </c>
      <c r="E64" s="3">
        <f>+E49+E50+E51+E54-E55-E56-E59</f>
        <v>592692</v>
      </c>
      <c r="F64" s="3" t="s">
        <v>99</v>
      </c>
      <c r="G64" s="3">
        <f>+G49+G50+G51+G54-G55-G56-G59</f>
        <v>726025</v>
      </c>
      <c r="H64" s="68">
        <f>+H49+H50+H51+H54-H55-H56-H59</f>
        <v>143566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1917515</v>
      </c>
      <c r="E65" s="3">
        <f>+E66+E67</f>
        <v>954118</v>
      </c>
      <c r="F65" s="3" t="s">
        <v>99</v>
      </c>
      <c r="G65" s="3">
        <f>+G66+G67</f>
        <v>776951</v>
      </c>
      <c r="H65" s="68">
        <f>+H66+H67</f>
        <v>186446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993185</v>
      </c>
      <c r="E66" s="3">
        <v>265864</v>
      </c>
      <c r="F66" s="3" t="s">
        <v>99</v>
      </c>
      <c r="G66" s="3">
        <v>572003</v>
      </c>
      <c r="H66" s="68">
        <v>155318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924330</v>
      </c>
      <c r="E67" s="3">
        <v>688254</v>
      </c>
      <c r="F67" s="3" t="s">
        <v>99</v>
      </c>
      <c r="G67" s="3">
        <v>204948</v>
      </c>
      <c r="H67" s="68">
        <v>31128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-76668</v>
      </c>
      <c r="E69" s="3">
        <f>+E33+E70</f>
        <v>-92095</v>
      </c>
      <c r="F69" s="3" t="s">
        <v>99</v>
      </c>
      <c r="G69" s="3">
        <f>+G33+G70</f>
        <v>56362</v>
      </c>
      <c r="H69" s="68">
        <f>+H33+H70</f>
        <v>-40935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-455232</v>
      </c>
      <c r="E70" s="3">
        <f>+E64-E65</f>
        <v>-361426</v>
      </c>
      <c r="F70" s="3" t="s">
        <v>99</v>
      </c>
      <c r="G70" s="3">
        <f>+G64-G65</f>
        <v>-50926</v>
      </c>
      <c r="H70" s="68">
        <f>+H64-H65</f>
        <v>-42880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31476</v>
      </c>
      <c r="E71" s="3">
        <f>+E72+E73</f>
        <v>11686</v>
      </c>
      <c r="F71" s="3" t="s">
        <v>99</v>
      </c>
      <c r="G71" s="3">
        <f>+G72+G73</f>
        <v>93026</v>
      </c>
      <c r="H71" s="68">
        <f>+H72+H73</f>
        <v>53634</v>
      </c>
    </row>
    <row r="72" spans="1:8" ht="13.5">
      <c r="A72" s="62" t="s">
        <v>152</v>
      </c>
      <c r="B72" s="63" t="s">
        <v>194</v>
      </c>
      <c r="C72" s="64">
        <v>40</v>
      </c>
      <c r="D72" s="3">
        <v>4738</v>
      </c>
      <c r="E72" s="3">
        <v>2912</v>
      </c>
      <c r="F72" s="3" t="s">
        <v>99</v>
      </c>
      <c r="G72" s="3">
        <v>1826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26738</v>
      </c>
      <c r="E73" s="3">
        <v>8774</v>
      </c>
      <c r="F73" s="3" t="s">
        <v>99</v>
      </c>
      <c r="G73" s="3">
        <v>91200</v>
      </c>
      <c r="H73" s="68">
        <v>53634</v>
      </c>
    </row>
    <row r="74" spans="1:8" ht="16.5">
      <c r="A74" s="65" t="s">
        <v>196</v>
      </c>
      <c r="B74" s="66" t="s">
        <v>197</v>
      </c>
      <c r="C74" s="67">
        <v>42</v>
      </c>
      <c r="D74" s="3">
        <v>265645</v>
      </c>
      <c r="E74" s="3">
        <v>341603</v>
      </c>
      <c r="F74" s="3" t="s">
        <v>99</v>
      </c>
      <c r="G74" s="3">
        <v>49904</v>
      </c>
      <c r="H74" s="68">
        <v>1008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219</v>
      </c>
      <c r="H75" s="68">
        <v>866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72029</v>
      </c>
      <c r="F77" s="3" t="s">
        <v>99</v>
      </c>
      <c r="G77" s="3" t="s">
        <v>99</v>
      </c>
      <c r="H77" s="68">
        <v>122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53618</v>
      </c>
      <c r="F78" s="3" t="s">
        <v>99</v>
      </c>
      <c r="G78" s="3">
        <v>16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225129</v>
      </c>
      <c r="E79" s="3">
        <f>+E80+E81</f>
        <v>90885</v>
      </c>
      <c r="F79" s="3" t="s">
        <v>99</v>
      </c>
      <c r="G79" s="3">
        <f>+G80+G81</f>
        <v>130666</v>
      </c>
      <c r="H79" s="68">
        <f>+H80+H81</f>
        <v>3578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226445</v>
      </c>
      <c r="E80" s="3">
        <v>92201</v>
      </c>
      <c r="F80" s="3" t="s">
        <v>99</v>
      </c>
      <c r="G80" s="3">
        <v>130666</v>
      </c>
      <c r="H80" s="68">
        <v>3578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-1316</v>
      </c>
      <c r="E81" s="3">
        <v>-1316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-2478</v>
      </c>
      <c r="E82" s="3">
        <v>0</v>
      </c>
      <c r="F82" s="3" t="s">
        <v>99</v>
      </c>
      <c r="G82" s="3">
        <v>-2478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222651</v>
      </c>
      <c r="E83" s="76">
        <f>+E79+E82</f>
        <v>90885</v>
      </c>
      <c r="F83" s="3" t="s">
        <v>99</v>
      </c>
      <c r="G83" s="76">
        <f>+G79+G82</f>
        <v>128188</v>
      </c>
      <c r="H83" s="11">
        <f>+H79+H82</f>
        <v>3578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-533488</v>
      </c>
      <c r="E84" s="76">
        <f>+E69+E71-E74-E83</f>
        <v>-512897</v>
      </c>
      <c r="F84" s="3" t="s">
        <v>99</v>
      </c>
      <c r="G84" s="76">
        <f>+G69+G71-G74-G83</f>
        <v>-28704</v>
      </c>
      <c r="H84" s="68">
        <f>+H69+H71-H74-H83</f>
        <v>8113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4461292</v>
      </c>
      <c r="E85" s="76">
        <f>+E31+E35+E36+E41+E42+E55+E58+E59+E74+E83</f>
        <v>2923140</v>
      </c>
      <c r="F85" s="3" t="s">
        <v>99</v>
      </c>
      <c r="G85" s="76">
        <f>+G31+G35+G36+G41+G42+G55+G58+G59+G74+G83</f>
        <v>1090799</v>
      </c>
      <c r="H85" s="68">
        <f>+H31+H35+H36+H41+H42+H55+H58+H59+H74+H83</f>
        <v>1177550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3927804</v>
      </c>
      <c r="E86" s="76">
        <f>+E30+E37+E39+E40+E50+E51+E54+E71</f>
        <v>2410243</v>
      </c>
      <c r="F86" s="3" t="s">
        <v>99</v>
      </c>
      <c r="G86" s="76">
        <f>+G30+G37+G39+G40+G50+G51+G54+G71</f>
        <v>1062095</v>
      </c>
      <c r="H86" s="68">
        <f>+H30+H37+H39+H40+H50+H51+H54+H71</f>
        <v>1185663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837955</v>
      </c>
      <c r="E88" s="3">
        <v>831312</v>
      </c>
      <c r="F88" s="3" t="s">
        <v>99</v>
      </c>
      <c r="G88" s="3">
        <v>8670</v>
      </c>
      <c r="H88" s="68">
        <v>3440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-533488</v>
      </c>
      <c r="E89" s="111">
        <v>-512897</v>
      </c>
      <c r="F89" s="93" t="s">
        <v>99</v>
      </c>
      <c r="G89" s="111">
        <v>-28704</v>
      </c>
      <c r="H89" s="112">
        <v>8113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219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1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1996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1574352</v>
      </c>
      <c r="E25" s="60">
        <f>+E26+E27</f>
        <v>796732</v>
      </c>
      <c r="F25" s="60" t="s">
        <v>99</v>
      </c>
      <c r="G25" s="60">
        <f>+G26+G27</f>
        <v>750287</v>
      </c>
      <c r="H25" s="61">
        <f>+H26+H27</f>
        <v>27333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0</v>
      </c>
      <c r="E26" s="3">
        <v>0</v>
      </c>
      <c r="F26" s="3" t="s">
        <v>99</v>
      </c>
      <c r="G26" s="3">
        <v>0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1574352</v>
      </c>
      <c r="E27" s="3">
        <f>SUM(E28:E29)</f>
        <v>796732</v>
      </c>
      <c r="F27" s="3" t="s">
        <v>99</v>
      </c>
      <c r="G27" s="3">
        <f>SUM(G28:G29)</f>
        <v>750287</v>
      </c>
      <c r="H27" s="68">
        <f>SUM(H28:H29)</f>
        <v>27333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219537</v>
      </c>
      <c r="E28" s="3">
        <v>116910</v>
      </c>
      <c r="F28" s="3" t="s">
        <v>99</v>
      </c>
      <c r="G28" s="3">
        <v>102030</v>
      </c>
      <c r="H28" s="68">
        <v>597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1354815</v>
      </c>
      <c r="E29" s="3">
        <v>679822</v>
      </c>
      <c r="F29" s="3" t="s">
        <v>99</v>
      </c>
      <c r="G29" s="3">
        <v>648257</v>
      </c>
      <c r="H29" s="68">
        <v>26736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219537</v>
      </c>
      <c r="E30" s="76">
        <f>+E28+E26</f>
        <v>116910</v>
      </c>
      <c r="F30" s="3" t="s">
        <v>99</v>
      </c>
      <c r="G30" s="76">
        <f>+G28+G26</f>
        <v>102030</v>
      </c>
      <c r="H30" s="11">
        <f>+H28+H26</f>
        <v>597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510987</v>
      </c>
      <c r="E31" s="3">
        <v>252400</v>
      </c>
      <c r="F31" s="3" t="s">
        <v>99</v>
      </c>
      <c r="G31" s="3">
        <v>247602</v>
      </c>
      <c r="H31" s="68">
        <v>10985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1063365</v>
      </c>
      <c r="E32" s="3">
        <f>+E25-E31</f>
        <v>544332</v>
      </c>
      <c r="F32" s="3" t="s">
        <v>99</v>
      </c>
      <c r="G32" s="3">
        <f>+G25-G31</f>
        <v>502685</v>
      </c>
      <c r="H32" s="68">
        <f>+H25-H31</f>
        <v>16348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317372</v>
      </c>
      <c r="E33" s="76">
        <v>224197</v>
      </c>
      <c r="F33" s="3" t="s">
        <v>99</v>
      </c>
      <c r="G33" s="76">
        <v>91521</v>
      </c>
      <c r="H33" s="11">
        <v>1654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745993</v>
      </c>
      <c r="E34" s="3">
        <f>+E32-E33</f>
        <v>320135</v>
      </c>
      <c r="F34" s="3" t="s">
        <v>99</v>
      </c>
      <c r="G34" s="3">
        <f>+G32-G33</f>
        <v>411164</v>
      </c>
      <c r="H34" s="68">
        <f>+H32-H33</f>
        <v>14694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750619</v>
      </c>
      <c r="E35" s="3">
        <v>324761</v>
      </c>
      <c r="F35" s="3" t="s">
        <v>99</v>
      </c>
      <c r="G35" s="3">
        <v>411164</v>
      </c>
      <c r="H35" s="68">
        <v>14694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-4626</v>
      </c>
      <c r="E38" s="3">
        <f>+E34-E35-E36+E37</f>
        <v>-4626</v>
      </c>
      <c r="F38" s="3" t="s">
        <v>99</v>
      </c>
      <c r="G38" s="3">
        <f>+G34-G35-G36+G37</f>
        <v>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1177449</v>
      </c>
      <c r="E39" s="3">
        <v>1088587</v>
      </c>
      <c r="F39" s="3" t="s">
        <v>99</v>
      </c>
      <c r="G39" s="3">
        <v>88862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146610</v>
      </c>
      <c r="E40" s="3">
        <v>128746</v>
      </c>
      <c r="F40" s="3" t="s">
        <v>99</v>
      </c>
      <c r="G40" s="3">
        <v>18761</v>
      </c>
      <c r="H40" s="68">
        <v>4950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138306</v>
      </c>
      <c r="E41" s="3">
        <v>127485</v>
      </c>
      <c r="F41" s="3" t="s">
        <v>99</v>
      </c>
      <c r="G41" s="3">
        <v>10821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v>679910</v>
      </c>
      <c r="E42" s="3">
        <f>+E47+E48</f>
        <v>669428</v>
      </c>
      <c r="F42" s="3" t="s">
        <v>99</v>
      </c>
      <c r="G42" s="3">
        <f>+G47+G48</f>
        <v>12127</v>
      </c>
      <c r="H42" s="68">
        <f>+H47+H48</f>
        <v>4202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1200</v>
      </c>
      <c r="H43" s="68">
        <v>4147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500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679910</v>
      </c>
      <c r="E47" s="3">
        <v>669428</v>
      </c>
      <c r="F47" s="3" t="s">
        <v>99</v>
      </c>
      <c r="G47" s="3">
        <v>12127</v>
      </c>
      <c r="H47" s="68">
        <v>4202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501217</v>
      </c>
      <c r="E49" s="3">
        <f>+E38+E39+E40-E41-E42</f>
        <v>415794</v>
      </c>
      <c r="F49" s="3" t="s">
        <v>99</v>
      </c>
      <c r="G49" s="3">
        <f>+G38+G39+G40-G41-G42</f>
        <v>84675</v>
      </c>
      <c r="H49" s="68">
        <f>+H38+H39+H40-H41-H42</f>
        <v>748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646964</v>
      </c>
      <c r="E50" s="3">
        <v>532496</v>
      </c>
      <c r="F50" s="3" t="s">
        <v>99</v>
      </c>
      <c r="G50" s="3">
        <v>114468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973688</v>
      </c>
      <c r="E51" s="3">
        <f>+E52+E53</f>
        <v>90373</v>
      </c>
      <c r="F51" s="3" t="s">
        <v>99</v>
      </c>
      <c r="G51" s="3">
        <f>+G52+G53</f>
        <v>2541</v>
      </c>
      <c r="H51" s="68">
        <f>+H52+H53</f>
        <v>880774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969274</v>
      </c>
      <c r="E52" s="3">
        <v>88620</v>
      </c>
      <c r="F52" s="3" t="s">
        <v>99</v>
      </c>
      <c r="G52" s="3">
        <v>0</v>
      </c>
      <c r="H52" s="68">
        <v>880654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4414</v>
      </c>
      <c r="E53" s="3">
        <v>1753</v>
      </c>
      <c r="F53" s="3" t="s">
        <v>99</v>
      </c>
      <c r="G53" s="3">
        <v>2541</v>
      </c>
      <c r="H53" s="68">
        <v>120</v>
      </c>
    </row>
    <row r="54" spans="1:8" ht="13.5">
      <c r="A54" s="73" t="s">
        <v>117</v>
      </c>
      <c r="B54" s="74" t="s">
        <v>191</v>
      </c>
      <c r="C54" s="75">
        <v>26</v>
      </c>
      <c r="D54" s="3">
        <v>107426</v>
      </c>
      <c r="E54" s="3">
        <v>131514.095</v>
      </c>
      <c r="F54" s="3" t="s">
        <v>99</v>
      </c>
      <c r="G54" s="3">
        <v>481743</v>
      </c>
      <c r="H54" s="68">
        <v>43581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956642</v>
      </c>
      <c r="E56" s="3">
        <v>274378</v>
      </c>
      <c r="F56" s="3" t="s">
        <v>99</v>
      </c>
      <c r="G56" s="3">
        <v>55318</v>
      </c>
      <c r="H56" s="68">
        <v>626946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168984.20500000002</v>
      </c>
      <c r="E57" s="3">
        <v>44949</v>
      </c>
      <c r="F57" s="3" t="s">
        <v>99</v>
      </c>
      <c r="G57" s="3">
        <v>3248</v>
      </c>
      <c r="H57" s="68">
        <v>120787.20500000002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1125626.205</v>
      </c>
      <c r="E58" s="3">
        <f>+E56+E57</f>
        <v>319327</v>
      </c>
      <c r="F58" s="3" t="s">
        <v>99</v>
      </c>
      <c r="G58" s="3">
        <f>+G56+G57</f>
        <v>58566</v>
      </c>
      <c r="H58" s="11">
        <f>+H56+H57</f>
        <v>747733.2050000001</v>
      </c>
    </row>
    <row r="59" spans="1:8" ht="13.5">
      <c r="A59" s="65" t="s">
        <v>127</v>
      </c>
      <c r="B59" s="66" t="s">
        <v>192</v>
      </c>
      <c r="C59" s="67">
        <v>31</v>
      </c>
      <c r="D59" s="3">
        <v>93270</v>
      </c>
      <c r="E59" s="3">
        <v>407716</v>
      </c>
      <c r="F59" s="3" t="s">
        <v>99</v>
      </c>
      <c r="G59" s="3">
        <v>27969</v>
      </c>
      <c r="H59" s="68">
        <v>206996.79499999998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4111</v>
      </c>
      <c r="H60" s="68">
        <v>58525.845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322311</v>
      </c>
      <c r="F62" s="3" t="s">
        <v>99</v>
      </c>
      <c r="G62" s="3" t="s">
        <v>99</v>
      </c>
      <c r="H62" s="68">
        <v>148416.95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15964</v>
      </c>
      <c r="F63" s="3" t="s">
        <v>99</v>
      </c>
      <c r="G63" s="3">
        <v>83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1179383</v>
      </c>
      <c r="E64" s="3">
        <f>+E49+E50+E51+E54-E55-E56-E59</f>
        <v>488083.095</v>
      </c>
      <c r="F64" s="3" t="s">
        <v>99</v>
      </c>
      <c r="G64" s="3">
        <f>+G49+G50+G51+G54-G55-G56-G59</f>
        <v>600140</v>
      </c>
      <c r="H64" s="68">
        <f>+H49+H50+H51+H54-H55-H56-H59</f>
        <v>91160.20500000002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1523799.2049999998</v>
      </c>
      <c r="E65" s="3">
        <f>+E66+E67</f>
        <v>724771</v>
      </c>
      <c r="F65" s="3" t="s">
        <v>99</v>
      </c>
      <c r="G65" s="3">
        <f>+G66+G67</f>
        <v>651505</v>
      </c>
      <c r="H65" s="68">
        <f>+H66+H67</f>
        <v>147523.20500000002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+E66+G66+H66-1</f>
        <v>812756.766482689</v>
      </c>
      <c r="E66" s="3">
        <v>206413.37560712468</v>
      </c>
      <c r="F66" s="3" t="s">
        <v>99</v>
      </c>
      <c r="G66" s="3">
        <v>485557.18587556435</v>
      </c>
      <c r="H66" s="68">
        <v>120787.20500000002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+E67+G67+H67+1</f>
        <v>711042.4385173109</v>
      </c>
      <c r="E67" s="3">
        <v>518357.6243928753</v>
      </c>
      <c r="F67" s="3" t="s">
        <v>99</v>
      </c>
      <c r="G67" s="3">
        <v>165947.81412443565</v>
      </c>
      <c r="H67" s="68">
        <v>26736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-27044.20499999984</v>
      </c>
      <c r="E69" s="3">
        <f>+E33+E70</f>
        <v>-12490.905000000028</v>
      </c>
      <c r="F69" s="3" t="s">
        <v>99</v>
      </c>
      <c r="G69" s="3">
        <f>+G33+G70</f>
        <v>40156</v>
      </c>
      <c r="H69" s="68">
        <f>+H33+H70</f>
        <v>-54709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-344416.20499999984</v>
      </c>
      <c r="E70" s="3">
        <f>+E64-E65</f>
        <v>-236687.90500000003</v>
      </c>
      <c r="F70" s="3" t="s">
        <v>99</v>
      </c>
      <c r="G70" s="3">
        <f>+G64-G65</f>
        <v>-51365</v>
      </c>
      <c r="H70" s="68">
        <f>+H64-H65</f>
        <v>-56363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32525</v>
      </c>
      <c r="E71" s="3">
        <f>+E72+E73</f>
        <v>16811</v>
      </c>
      <c r="F71" s="3" t="s">
        <v>99</v>
      </c>
      <c r="G71" s="3">
        <f>+G72+G73</f>
        <v>68734</v>
      </c>
      <c r="H71" s="68">
        <f>+H72+H73</f>
        <v>104736</v>
      </c>
    </row>
    <row r="72" spans="1:8" ht="13.5">
      <c r="A72" s="62" t="s">
        <v>152</v>
      </c>
      <c r="B72" s="63" t="s">
        <v>194</v>
      </c>
      <c r="C72" s="64">
        <v>40</v>
      </c>
      <c r="D72" s="3">
        <v>3518</v>
      </c>
      <c r="E72" s="3">
        <v>2185</v>
      </c>
      <c r="F72" s="3" t="s">
        <v>99</v>
      </c>
      <c r="G72" s="3">
        <v>1333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29007</v>
      </c>
      <c r="E73" s="3">
        <v>14626</v>
      </c>
      <c r="F73" s="3" t="s">
        <v>99</v>
      </c>
      <c r="G73" s="3">
        <v>67401</v>
      </c>
      <c r="H73" s="68">
        <v>104736</v>
      </c>
    </row>
    <row r="74" spans="1:8" ht="16.5">
      <c r="A74" s="65" t="s">
        <v>196</v>
      </c>
      <c r="B74" s="66" t="s">
        <v>197</v>
      </c>
      <c r="C74" s="67">
        <v>42</v>
      </c>
      <c r="D74" s="3">
        <v>212533</v>
      </c>
      <c r="E74" s="3">
        <v>291342</v>
      </c>
      <c r="F74" s="3" t="s">
        <v>99</v>
      </c>
      <c r="G74" s="3">
        <v>74888</v>
      </c>
      <c r="H74" s="68">
        <v>4059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197</v>
      </c>
      <c r="H75" s="68">
        <v>2004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48819</v>
      </c>
      <c r="F77" s="3" t="s">
        <v>99</v>
      </c>
      <c r="G77" s="3" t="s">
        <v>99</v>
      </c>
      <c r="H77" s="68">
        <v>2000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104730</v>
      </c>
      <c r="F78" s="3" t="s">
        <v>99</v>
      </c>
      <c r="G78" s="3">
        <v>6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117700</v>
      </c>
      <c r="E79" s="3">
        <f>+E80+E81</f>
        <v>76445</v>
      </c>
      <c r="F79" s="3" t="s">
        <v>99</v>
      </c>
      <c r="G79" s="3">
        <f>+G80+G81</f>
        <v>36666</v>
      </c>
      <c r="H79" s="68">
        <f>+H80+H81</f>
        <v>4589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118562</v>
      </c>
      <c r="E80" s="3">
        <v>77307</v>
      </c>
      <c r="F80" s="3" t="s">
        <v>99</v>
      </c>
      <c r="G80" s="3">
        <v>36666</v>
      </c>
      <c r="H80" s="68">
        <v>4589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-862</v>
      </c>
      <c r="E81" s="3">
        <v>-862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0</v>
      </c>
      <c r="E82" s="3">
        <v>0</v>
      </c>
      <c r="F82" s="3" t="s">
        <v>99</v>
      </c>
      <c r="G82" s="3">
        <v>0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117700</v>
      </c>
      <c r="E83" s="76">
        <f>+E79+E82</f>
        <v>76445</v>
      </c>
      <c r="F83" s="3" t="s">
        <v>99</v>
      </c>
      <c r="G83" s="76">
        <f>+G79+G82</f>
        <v>36666</v>
      </c>
      <c r="H83" s="11">
        <f>+H79+H82</f>
        <v>4589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-324752.20499999984</v>
      </c>
      <c r="E84" s="76">
        <f>+E69+E71-E74-E83</f>
        <v>-363466.905</v>
      </c>
      <c r="F84" s="3" t="s">
        <v>99</v>
      </c>
      <c r="G84" s="76">
        <f>+G69+G71-G74-G83</f>
        <v>-2664</v>
      </c>
      <c r="H84" s="68">
        <f>+H69+H71-H74-H83</f>
        <v>41379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3628951.205</v>
      </c>
      <c r="E85" s="76">
        <f>+E31+E35+E36+E41+E42+E55+E58+E59+E74+E83</f>
        <v>2468904</v>
      </c>
      <c r="F85" s="3" t="s">
        <v>99</v>
      </c>
      <c r="G85" s="76">
        <f>+G31+G35+G36+G41+G42+G55+G58+G59+G74+G83</f>
        <v>879803</v>
      </c>
      <c r="H85" s="68">
        <f>+H31+H35+H36+H41+H42+H55+H58+H59+H74+H83</f>
        <v>993259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3304199</v>
      </c>
      <c r="E86" s="76">
        <f>+E30+E37+E39+E40+E50+E51+E54+E71</f>
        <v>2105437.0949999997</v>
      </c>
      <c r="F86" s="3" t="s">
        <v>99</v>
      </c>
      <c r="G86" s="76">
        <f>+G30+G37+G39+G40+G50+G51+G54+G71</f>
        <v>877139</v>
      </c>
      <c r="H86" s="68">
        <f>+H30+H37+H39+H40+H50+H51+H54+H71</f>
        <v>1034638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679910</v>
      </c>
      <c r="E88" s="3">
        <v>669428</v>
      </c>
      <c r="F88" s="3" t="s">
        <v>99</v>
      </c>
      <c r="G88" s="3">
        <v>12127</v>
      </c>
      <c r="H88" s="68">
        <v>4202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-324752.20499999996</v>
      </c>
      <c r="E89" s="111">
        <v>-363466.905</v>
      </c>
      <c r="F89" s="93" t="s">
        <v>99</v>
      </c>
      <c r="G89" s="111">
        <v>-2664</v>
      </c>
      <c r="H89" s="112">
        <v>41379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/>
  <pageMargins left="0.75" right="0.75" top="1" bottom="1" header="0.5" footer="0.5"/>
  <pageSetup fitToHeight="1" fitToWidth="1" horizontalDpi="600" verticalDpi="600" orientation="portrait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207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3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2005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4853235</v>
      </c>
      <c r="E25" s="60">
        <f>+E26+E27</f>
        <v>2320211</v>
      </c>
      <c r="F25" s="60" t="s">
        <v>99</v>
      </c>
      <c r="G25" s="60">
        <f>+G26+G27</f>
        <v>2475716</v>
      </c>
      <c r="H25" s="61">
        <f>+H26+H27</f>
        <v>57308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19514</v>
      </c>
      <c r="E26" s="3">
        <v>2960</v>
      </c>
      <c r="F26" s="3" t="s">
        <v>99</v>
      </c>
      <c r="G26" s="3">
        <v>16496</v>
      </c>
      <c r="H26" s="68">
        <v>58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4833721</v>
      </c>
      <c r="E27" s="3">
        <f>SUM(E28:E29)</f>
        <v>2317251</v>
      </c>
      <c r="F27" s="3" t="s">
        <v>99</v>
      </c>
      <c r="G27" s="3">
        <f>SUM(G28:G29)</f>
        <v>2459220</v>
      </c>
      <c r="H27" s="68">
        <f>SUM(H28:H29)</f>
        <v>57250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586439</v>
      </c>
      <c r="E28" s="3">
        <v>336931</v>
      </c>
      <c r="F28" s="3" t="s">
        <v>99</v>
      </c>
      <c r="G28" s="3">
        <v>247706</v>
      </c>
      <c r="H28" s="68">
        <v>1802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4247282</v>
      </c>
      <c r="E29" s="3">
        <v>1980320</v>
      </c>
      <c r="F29" s="3" t="s">
        <v>99</v>
      </c>
      <c r="G29" s="3">
        <v>2211514</v>
      </c>
      <c r="H29" s="68">
        <v>55448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605953</v>
      </c>
      <c r="E30" s="76">
        <f>+E28+E26</f>
        <v>339891</v>
      </c>
      <c r="F30" s="3" t="s">
        <v>99</v>
      </c>
      <c r="G30" s="76">
        <f>+G28+G26</f>
        <v>264202</v>
      </c>
      <c r="H30" s="11">
        <f>+H28+H26</f>
        <v>1860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1404412</v>
      </c>
      <c r="E31" s="3">
        <v>696158</v>
      </c>
      <c r="F31" s="3" t="s">
        <v>99</v>
      </c>
      <c r="G31" s="3">
        <v>690672</v>
      </c>
      <c r="H31" s="68">
        <v>17582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3448823</v>
      </c>
      <c r="E32" s="3">
        <f>+E25-E31</f>
        <v>1624053</v>
      </c>
      <c r="F32" s="3" t="s">
        <v>99</v>
      </c>
      <c r="G32" s="3">
        <f>+G25-G31</f>
        <v>1785044</v>
      </c>
      <c r="H32" s="68">
        <f>+H25-H31</f>
        <v>39726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679105</v>
      </c>
      <c r="E33" s="76">
        <v>317497</v>
      </c>
      <c r="F33" s="3" t="s">
        <v>99</v>
      </c>
      <c r="G33" s="76">
        <v>356940</v>
      </c>
      <c r="H33" s="11">
        <v>4668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2769718</v>
      </c>
      <c r="E34" s="3">
        <f>+E32-E33</f>
        <v>1306556</v>
      </c>
      <c r="F34" s="3" t="s">
        <v>99</v>
      </c>
      <c r="G34" s="3">
        <f>+G32-G33</f>
        <v>1428104</v>
      </c>
      <c r="H34" s="68">
        <f>+H32-H33</f>
        <v>35058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2772682</v>
      </c>
      <c r="E35" s="3">
        <v>1306733</v>
      </c>
      <c r="F35" s="3" t="s">
        <v>99</v>
      </c>
      <c r="G35" s="3">
        <v>1430891</v>
      </c>
      <c r="H35" s="68">
        <v>35058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-2964</v>
      </c>
      <c r="E38" s="3">
        <f>+E34-E35-E36+E37</f>
        <v>-177</v>
      </c>
      <c r="F38" s="3" t="s">
        <v>99</v>
      </c>
      <c r="G38" s="3">
        <f>+G34-G35-G36+G37</f>
        <v>-2787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3414632</v>
      </c>
      <c r="E39" s="3">
        <v>2949560</v>
      </c>
      <c r="F39" s="3" t="s">
        <v>99</v>
      </c>
      <c r="G39" s="3">
        <v>465072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178741</v>
      </c>
      <c r="E40" s="3">
        <v>149157</v>
      </c>
      <c r="F40" s="3" t="s">
        <v>99</v>
      </c>
      <c r="G40" s="3">
        <v>34890</v>
      </c>
      <c r="H40" s="68">
        <v>0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293595</v>
      </c>
      <c r="E41" s="3">
        <v>275397</v>
      </c>
      <c r="F41" s="3" t="s">
        <v>99</v>
      </c>
      <c r="G41" s="3">
        <v>18198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910595</v>
      </c>
      <c r="E42" s="3">
        <f>+E47+E48</f>
        <v>901362</v>
      </c>
      <c r="F42" s="3" t="s">
        <v>99</v>
      </c>
      <c r="G42" s="3">
        <f>+G47+G48</f>
        <v>14158</v>
      </c>
      <c r="H42" s="68">
        <f>+H47+H48</f>
        <v>381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591</v>
      </c>
      <c r="H43" s="68">
        <v>131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4584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910595</v>
      </c>
      <c r="E47" s="3">
        <v>901362</v>
      </c>
      <c r="F47" s="3" t="s">
        <v>99</v>
      </c>
      <c r="G47" s="3">
        <v>14158</v>
      </c>
      <c r="H47" s="68">
        <v>381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2386219</v>
      </c>
      <c r="E49" s="3">
        <f>+E38+E39+E40-E41-E42</f>
        <v>1921781</v>
      </c>
      <c r="F49" s="3" t="s">
        <v>99</v>
      </c>
      <c r="G49" s="3">
        <f>+G38+G39+G40-G41-G42</f>
        <v>464819</v>
      </c>
      <c r="H49" s="68">
        <f>+H38+H39+H40-H41-H42</f>
        <v>-381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1984221</v>
      </c>
      <c r="E50" s="3">
        <v>1502546</v>
      </c>
      <c r="F50" s="3" t="s">
        <v>99</v>
      </c>
      <c r="G50" s="3">
        <v>481675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2781064</v>
      </c>
      <c r="E51" s="3">
        <f>+E52+E53</f>
        <v>248764</v>
      </c>
      <c r="F51" s="3" t="s">
        <v>99</v>
      </c>
      <c r="G51" s="3">
        <f>+G52+G53</f>
        <v>6509</v>
      </c>
      <c r="H51" s="68">
        <f>+H52+H53</f>
        <v>2525791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2760046</v>
      </c>
      <c r="E52" s="3">
        <v>234452</v>
      </c>
      <c r="F52" s="3" t="s">
        <v>99</v>
      </c>
      <c r="G52" s="3">
        <v>0</v>
      </c>
      <c r="H52" s="68">
        <v>2525594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21018</v>
      </c>
      <c r="E53" s="3">
        <v>14312</v>
      </c>
      <c r="F53" s="3" t="s">
        <v>99</v>
      </c>
      <c r="G53" s="3">
        <v>6509</v>
      </c>
      <c r="H53" s="68">
        <v>197</v>
      </c>
    </row>
    <row r="54" spans="1:8" ht="13.5">
      <c r="A54" s="73" t="s">
        <v>117</v>
      </c>
      <c r="B54" s="74" t="s">
        <v>191</v>
      </c>
      <c r="C54" s="75">
        <v>26</v>
      </c>
      <c r="D54" s="3">
        <v>173645</v>
      </c>
      <c r="E54" s="3">
        <v>330506</v>
      </c>
      <c r="F54" s="3" t="s">
        <v>99</v>
      </c>
      <c r="G54" s="3">
        <v>1233691</v>
      </c>
      <c r="H54" s="68">
        <v>493093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3204376</v>
      </c>
      <c r="E56" s="3">
        <v>727219</v>
      </c>
      <c r="F56" s="3" t="s">
        <v>99</v>
      </c>
      <c r="G56" s="3">
        <v>135540</v>
      </c>
      <c r="H56" s="68">
        <v>2341617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710749</v>
      </c>
      <c r="E57" s="3">
        <v>212790</v>
      </c>
      <c r="F57" s="3" t="s">
        <v>99</v>
      </c>
      <c r="G57" s="3">
        <v>9034</v>
      </c>
      <c r="H57" s="110">
        <v>488925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3915125</v>
      </c>
      <c r="E58" s="3">
        <f>+E56+E57</f>
        <v>940009</v>
      </c>
      <c r="F58" s="3" t="s">
        <v>99</v>
      </c>
      <c r="G58" s="3">
        <f>+G56+G57</f>
        <v>144574</v>
      </c>
      <c r="H58" s="11">
        <f>+H56+H57</f>
        <v>2830542</v>
      </c>
    </row>
    <row r="59" spans="1:8" ht="13.5">
      <c r="A59" s="65" t="s">
        <v>127</v>
      </c>
      <c r="B59" s="66" t="s">
        <v>192</v>
      </c>
      <c r="C59" s="67">
        <v>31</v>
      </c>
      <c r="D59" s="3">
        <v>539336</v>
      </c>
      <c r="E59" s="3">
        <v>1731788</v>
      </c>
      <c r="F59" s="3" t="s">
        <v>99</v>
      </c>
      <c r="G59" s="3">
        <v>100171</v>
      </c>
      <c r="H59" s="68">
        <v>591022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22314</v>
      </c>
      <c r="H60" s="68">
        <v>173791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820533</v>
      </c>
      <c r="F62" s="3" t="s">
        <v>99</v>
      </c>
      <c r="G62" s="3" t="s">
        <v>99</v>
      </c>
      <c r="H62" s="68">
        <v>388972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478035</v>
      </c>
      <c r="F63" s="3" t="s">
        <v>99</v>
      </c>
      <c r="G63" s="3">
        <v>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3581437</v>
      </c>
      <c r="E64" s="3">
        <f>+E49+E50+E51+E54-E55-E56-E59</f>
        <v>1544590</v>
      </c>
      <c r="F64" s="3" t="s">
        <v>99</v>
      </c>
      <c r="G64" s="3">
        <f>+G49+G50+G51+G54-G55-G56-G59</f>
        <v>1950983</v>
      </c>
      <c r="H64" s="68">
        <f>+H49+H50+H51+H54-H55-H56-H59</f>
        <v>85864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4958031</v>
      </c>
      <c r="E65" s="3">
        <f>+E66+E67</f>
        <v>2193110</v>
      </c>
      <c r="F65" s="3" t="s">
        <v>99</v>
      </c>
      <c r="G65" s="3">
        <f>+G66+G67</f>
        <v>2220548</v>
      </c>
      <c r="H65" s="68">
        <f>+H66+H67</f>
        <v>544373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2785940</v>
      </c>
      <c r="E66" s="3">
        <v>746847</v>
      </c>
      <c r="F66" s="3" t="s">
        <v>99</v>
      </c>
      <c r="G66" s="3">
        <v>1550168</v>
      </c>
      <c r="H66" s="110">
        <v>488925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2172091</v>
      </c>
      <c r="E67" s="3">
        <v>1446263</v>
      </c>
      <c r="F67" s="3" t="s">
        <v>99</v>
      </c>
      <c r="G67" s="3">
        <v>670380</v>
      </c>
      <c r="H67" s="110">
        <v>55448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-697489</v>
      </c>
      <c r="E69" s="3">
        <f>+E33+E70</f>
        <v>-331023</v>
      </c>
      <c r="F69" s="3" t="s">
        <v>99</v>
      </c>
      <c r="G69" s="3">
        <f>+G33+G70</f>
        <v>87375</v>
      </c>
      <c r="H69" s="68">
        <f>+H33+H70</f>
        <v>-453841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-1376594</v>
      </c>
      <c r="E70" s="3">
        <f>+E64-E65</f>
        <v>-648520</v>
      </c>
      <c r="F70" s="3" t="s">
        <v>99</v>
      </c>
      <c r="G70" s="3">
        <f>+G64-G65</f>
        <v>-269565</v>
      </c>
      <c r="H70" s="68">
        <f>+H64-H65</f>
        <v>-458509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155426</v>
      </c>
      <c r="E71" s="3">
        <f>+E72+E73</f>
        <v>60161</v>
      </c>
      <c r="F71" s="3" t="s">
        <v>99</v>
      </c>
      <c r="G71" s="3">
        <f>+G72+G73</f>
        <v>261009.38461538462</v>
      </c>
      <c r="H71" s="68">
        <f>+H72+H73</f>
        <v>423903</v>
      </c>
    </row>
    <row r="72" spans="1:8" ht="13.5">
      <c r="A72" s="62" t="s">
        <v>152</v>
      </c>
      <c r="B72" s="63" t="s">
        <v>194</v>
      </c>
      <c r="C72" s="64">
        <v>40</v>
      </c>
      <c r="D72" s="3">
        <v>20894</v>
      </c>
      <c r="E72" s="3">
        <v>12962</v>
      </c>
      <c r="F72" s="3" t="s">
        <v>99</v>
      </c>
      <c r="G72" s="3">
        <v>7932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134532</v>
      </c>
      <c r="E73" s="3">
        <v>47199</v>
      </c>
      <c r="F73" s="3" t="s">
        <v>99</v>
      </c>
      <c r="G73" s="3">
        <v>253077.38461538462</v>
      </c>
      <c r="H73" s="68">
        <v>423903</v>
      </c>
    </row>
    <row r="74" spans="1:8" ht="16.5">
      <c r="A74" s="65" t="s">
        <v>196</v>
      </c>
      <c r="B74" s="66" t="s">
        <v>197</v>
      </c>
      <c r="C74" s="67">
        <v>42</v>
      </c>
      <c r="D74" s="3">
        <v>323209</v>
      </c>
      <c r="E74" s="3">
        <v>813122</v>
      </c>
      <c r="F74" s="3" t="s">
        <v>99</v>
      </c>
      <c r="G74" s="3">
        <v>94515</v>
      </c>
      <c r="H74" s="68">
        <v>5219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1533</v>
      </c>
      <c r="H75" s="68">
        <v>2898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158992</v>
      </c>
      <c r="F77" s="3" t="s">
        <v>99</v>
      </c>
      <c r="G77" s="3" t="s">
        <v>99</v>
      </c>
      <c r="H77" s="68">
        <v>2321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423903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877297</v>
      </c>
      <c r="E79" s="3">
        <f>+E80+E81</f>
        <v>495192</v>
      </c>
      <c r="F79" s="3" t="s">
        <v>99</v>
      </c>
      <c r="G79" s="3">
        <f>+G80+G81</f>
        <v>379688</v>
      </c>
      <c r="H79" s="68">
        <f>+H80+H81</f>
        <v>2417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873037</v>
      </c>
      <c r="E80" s="3">
        <v>490932</v>
      </c>
      <c r="F80" s="3" t="s">
        <v>99</v>
      </c>
      <c r="G80" s="3">
        <v>379688</v>
      </c>
      <c r="H80" s="68">
        <v>2417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4260</v>
      </c>
      <c r="E81" s="3">
        <v>4260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-24690</v>
      </c>
      <c r="E82" s="3">
        <v>6067</v>
      </c>
      <c r="F82" s="3" t="s">
        <v>99</v>
      </c>
      <c r="G82" s="3">
        <v>-30518</v>
      </c>
      <c r="H82" s="68">
        <v>-239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852607</v>
      </c>
      <c r="E83" s="76">
        <f>+E79+E82</f>
        <v>501259</v>
      </c>
      <c r="F83" s="3" t="s">
        <v>99</v>
      </c>
      <c r="G83" s="76">
        <f>+G79+G82</f>
        <v>349170</v>
      </c>
      <c r="H83" s="11">
        <f>+H79+H82</f>
        <v>2178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-1717879</v>
      </c>
      <c r="E84" s="76">
        <f>+E69+E71-E74-E83</f>
        <v>-1585243</v>
      </c>
      <c r="F84" s="3" t="s">
        <v>99</v>
      </c>
      <c r="G84" s="76">
        <f>+G69+G71-G74-G83</f>
        <v>-95300.61538461538</v>
      </c>
      <c r="H84" s="68">
        <f>+H69+H71-H74-H83</f>
        <v>-37335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11011561</v>
      </c>
      <c r="E85" s="76">
        <f>+E31+E35+E36+E41+E42+E55+E58+E59+E74+E83</f>
        <v>7165828</v>
      </c>
      <c r="F85" s="3" t="s">
        <v>99</v>
      </c>
      <c r="G85" s="76">
        <f>+G31+G35+G36+G41+G42+G55+G58+G59+G74+G83</f>
        <v>2842349</v>
      </c>
      <c r="H85" s="68">
        <f>+H31+H35+H36+H41+H42+H55+H58+H59+H74+H83</f>
        <v>3481982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9293682</v>
      </c>
      <c r="E86" s="76">
        <f>+E30+E37+E39+E40+E50+E51+E54+E71</f>
        <v>5580585</v>
      </c>
      <c r="F86" s="3" t="s">
        <v>99</v>
      </c>
      <c r="G86" s="76">
        <f>+G30+G37+G39+G40+G50+G51+G54+G71</f>
        <v>2747048.3846153845</v>
      </c>
      <c r="H86" s="68">
        <f>+H30+H37+H39+H40+H50+H51+H54+H71</f>
        <v>3444647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908429</v>
      </c>
      <c r="E88" s="3">
        <v>899196</v>
      </c>
      <c r="F88" s="3" t="s">
        <v>99</v>
      </c>
      <c r="G88" s="3">
        <v>14158</v>
      </c>
      <c r="H88" s="68">
        <v>381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-1715713</v>
      </c>
      <c r="E89" s="111">
        <v>-1583077</v>
      </c>
      <c r="F89" s="93" t="s">
        <v>99</v>
      </c>
      <c r="G89" s="111">
        <v>-95300.61538461538</v>
      </c>
      <c r="H89" s="112">
        <v>-37335</v>
      </c>
    </row>
  </sheetData>
  <mergeCells count="7">
    <mergeCell ref="C22:C23"/>
    <mergeCell ref="E8:H9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204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3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2004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4585471</v>
      </c>
      <c r="E25" s="60">
        <f>+E26+E27</f>
        <v>2181443</v>
      </c>
      <c r="F25" s="60" t="s">
        <v>99</v>
      </c>
      <c r="G25" s="60">
        <f>+G26+G27</f>
        <v>2351351</v>
      </c>
      <c r="H25" s="61">
        <f>+H26+H27</f>
        <v>52677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41621</v>
      </c>
      <c r="E26" s="3">
        <v>34658</v>
      </c>
      <c r="F26" s="3" t="s">
        <v>99</v>
      </c>
      <c r="G26" s="3">
        <v>6933</v>
      </c>
      <c r="H26" s="68">
        <v>30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4543850</v>
      </c>
      <c r="E27" s="3">
        <f>SUM(E28:E29)</f>
        <v>2146785</v>
      </c>
      <c r="F27" s="3" t="s">
        <v>99</v>
      </c>
      <c r="G27" s="3">
        <f>SUM(G28:G29)</f>
        <v>2344418</v>
      </c>
      <c r="H27" s="68">
        <f>SUM(H28:H29)</f>
        <v>52647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521472</v>
      </c>
      <c r="E28" s="3">
        <v>270293</v>
      </c>
      <c r="F28" s="3" t="s">
        <v>99</v>
      </c>
      <c r="G28" s="3">
        <v>249397</v>
      </c>
      <c r="H28" s="68">
        <v>1782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4022378</v>
      </c>
      <c r="E29" s="3">
        <v>1876492</v>
      </c>
      <c r="F29" s="3" t="s">
        <v>99</v>
      </c>
      <c r="G29" s="3">
        <v>2095021</v>
      </c>
      <c r="H29" s="68">
        <v>50865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563093</v>
      </c>
      <c r="E30" s="76">
        <f>+E28+E26</f>
        <v>304951</v>
      </c>
      <c r="F30" s="3" t="s">
        <v>99</v>
      </c>
      <c r="G30" s="76">
        <f>+G28+G26</f>
        <v>256330</v>
      </c>
      <c r="H30" s="11">
        <f>+H28+H26</f>
        <v>1812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1328432</v>
      </c>
      <c r="E31" s="3">
        <v>658312</v>
      </c>
      <c r="F31" s="3" t="s">
        <v>99</v>
      </c>
      <c r="G31" s="3">
        <v>652282</v>
      </c>
      <c r="H31" s="68">
        <v>17838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3257039</v>
      </c>
      <c r="E32" s="3">
        <f>+E25-E31</f>
        <v>1523131</v>
      </c>
      <c r="F32" s="3" t="s">
        <v>99</v>
      </c>
      <c r="G32" s="3">
        <f>+G25-G31</f>
        <v>1699069</v>
      </c>
      <c r="H32" s="68">
        <f>+H25-H31</f>
        <v>34839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657761</v>
      </c>
      <c r="E33" s="76">
        <v>305687</v>
      </c>
      <c r="F33" s="3" t="s">
        <v>99</v>
      </c>
      <c r="G33" s="76">
        <v>347223</v>
      </c>
      <c r="H33" s="11">
        <v>4851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2599278</v>
      </c>
      <c r="E34" s="3">
        <f>+E32-E33</f>
        <v>1217444</v>
      </c>
      <c r="F34" s="3" t="s">
        <v>99</v>
      </c>
      <c r="G34" s="3">
        <f>+G32-G33</f>
        <v>1351846</v>
      </c>
      <c r="H34" s="68">
        <f>+H32-H33</f>
        <v>29988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2612775</v>
      </c>
      <c r="E35" s="3">
        <v>1230507</v>
      </c>
      <c r="F35" s="3" t="s">
        <v>99</v>
      </c>
      <c r="G35" s="3">
        <v>1352280</v>
      </c>
      <c r="H35" s="68">
        <v>29988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-13497</v>
      </c>
      <c r="E38" s="3">
        <f>+E34-E35-E36+E37</f>
        <v>-13063</v>
      </c>
      <c r="F38" s="3" t="s">
        <v>99</v>
      </c>
      <c r="G38" s="3">
        <f>+G34-G35-G36+G37</f>
        <v>-434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3330555</v>
      </c>
      <c r="E39" s="3">
        <v>2897715</v>
      </c>
      <c r="F39" s="3" t="s">
        <v>99</v>
      </c>
      <c r="G39" s="3">
        <v>432840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237842</v>
      </c>
      <c r="E40" s="3">
        <v>199020</v>
      </c>
      <c r="F40" s="3" t="s">
        <v>99</v>
      </c>
      <c r="G40" s="3">
        <v>42039</v>
      </c>
      <c r="H40" s="68">
        <v>1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329894</v>
      </c>
      <c r="E41" s="3">
        <v>318051</v>
      </c>
      <c r="F41" s="3" t="s">
        <v>99</v>
      </c>
      <c r="G41" s="3">
        <v>11843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902967</v>
      </c>
      <c r="E42" s="3">
        <f>+E47+E48</f>
        <v>888566</v>
      </c>
      <c r="F42" s="3" t="s">
        <v>99</v>
      </c>
      <c r="G42" s="3">
        <f>+G47+G48</f>
        <v>16550</v>
      </c>
      <c r="H42" s="68">
        <f>+H47+H48</f>
        <v>1069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872</v>
      </c>
      <c r="H43" s="68">
        <v>199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2147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902967</v>
      </c>
      <c r="E47" s="3">
        <v>888566</v>
      </c>
      <c r="F47" s="3" t="s">
        <v>99</v>
      </c>
      <c r="G47" s="3">
        <v>16550</v>
      </c>
      <c r="H47" s="68">
        <v>1069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2322039</v>
      </c>
      <c r="E49" s="3">
        <f>+E38+E39+E40-E41-E42</f>
        <v>1877055</v>
      </c>
      <c r="F49" s="3" t="s">
        <v>99</v>
      </c>
      <c r="G49" s="3">
        <f>+G38+G39+G40-G41-G42</f>
        <v>446052</v>
      </c>
      <c r="H49" s="68">
        <f>+H38+H39+H40-H41-H42</f>
        <v>-1068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1860401</v>
      </c>
      <c r="E50" s="3">
        <v>1367266</v>
      </c>
      <c r="F50" s="3" t="s">
        <v>99</v>
      </c>
      <c r="G50" s="3">
        <v>493135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2559260</v>
      </c>
      <c r="E51" s="3">
        <f>+E52+E53</f>
        <v>219852</v>
      </c>
      <c r="F51" s="3" t="s">
        <v>99</v>
      </c>
      <c r="G51" s="3">
        <f>+G52+G53</f>
        <v>6024</v>
      </c>
      <c r="H51" s="68">
        <f>+H52+H53</f>
        <v>2333384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2538683</v>
      </c>
      <c r="E52" s="3">
        <v>205492</v>
      </c>
      <c r="F52" s="3" t="s">
        <v>99</v>
      </c>
      <c r="G52" s="3">
        <v>0</v>
      </c>
      <c r="H52" s="68">
        <v>2333191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20577</v>
      </c>
      <c r="E53" s="3">
        <v>14360</v>
      </c>
      <c r="F53" s="3" t="s">
        <v>99</v>
      </c>
      <c r="G53" s="3">
        <v>6024</v>
      </c>
      <c r="H53" s="68">
        <v>193</v>
      </c>
    </row>
    <row r="54" spans="1:8" ht="13.5">
      <c r="A54" s="73" t="s">
        <v>117</v>
      </c>
      <c r="B54" s="74" t="s">
        <v>191</v>
      </c>
      <c r="C54" s="75">
        <v>26</v>
      </c>
      <c r="D54" s="3">
        <v>149666</v>
      </c>
      <c r="E54" s="3">
        <v>292094</v>
      </c>
      <c r="F54" s="3" t="s">
        <v>99</v>
      </c>
      <c r="G54" s="3">
        <v>1145909</v>
      </c>
      <c r="H54" s="68">
        <v>397598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2884998</v>
      </c>
      <c r="E56" s="3">
        <v>671359</v>
      </c>
      <c r="F56" s="3" t="s">
        <v>99</v>
      </c>
      <c r="G56" s="3">
        <v>116917</v>
      </c>
      <c r="H56" s="68">
        <v>2096722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614255</v>
      </c>
      <c r="E57" s="3">
        <v>165590</v>
      </c>
      <c r="F57" s="3" t="s">
        <v>99</v>
      </c>
      <c r="G57" s="3">
        <v>10130</v>
      </c>
      <c r="H57" s="68">
        <v>438535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3499253</v>
      </c>
      <c r="E58" s="3">
        <f>+E56+E57</f>
        <v>836949</v>
      </c>
      <c r="F58" s="3" t="s">
        <v>99</v>
      </c>
      <c r="G58" s="3">
        <f>+G56+G57</f>
        <v>127047</v>
      </c>
      <c r="H58" s="11">
        <f>+H56+H57</f>
        <v>2535257</v>
      </c>
    </row>
    <row r="59" spans="1:8" ht="13.5">
      <c r="A59" s="65" t="s">
        <v>127</v>
      </c>
      <c r="B59" s="66" t="s">
        <v>192</v>
      </c>
      <c r="C59" s="67">
        <v>31</v>
      </c>
      <c r="D59" s="3">
        <v>462196</v>
      </c>
      <c r="E59" s="3">
        <v>1506733</v>
      </c>
      <c r="F59" s="3" t="s">
        <v>99</v>
      </c>
      <c r="G59" s="3">
        <v>89491</v>
      </c>
      <c r="H59" s="68">
        <v>551907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17488</v>
      </c>
      <c r="H60" s="68">
        <v>161963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747923</v>
      </c>
      <c r="F62" s="3" t="s">
        <v>99</v>
      </c>
      <c r="G62" s="3" t="s">
        <v>99</v>
      </c>
      <c r="H62" s="68">
        <v>374503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384058</v>
      </c>
      <c r="F63" s="3" t="s">
        <v>99</v>
      </c>
      <c r="G63" s="3">
        <v>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3544172</v>
      </c>
      <c r="E64" s="3">
        <f>+E49+E50+E51+E54-E55-E56-E59</f>
        <v>1578175</v>
      </c>
      <c r="F64" s="3" t="s">
        <v>99</v>
      </c>
      <c r="G64" s="3">
        <f>+G49+G50+G51+G54-G55-G56-G59</f>
        <v>1884712</v>
      </c>
      <c r="H64" s="68">
        <f>+H49+H50+H51+H54-H55-H56-H59</f>
        <v>81285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4636633</v>
      </c>
      <c r="E65" s="3">
        <f>+E66+E67</f>
        <v>2042082</v>
      </c>
      <c r="F65" s="3" t="s">
        <v>99</v>
      </c>
      <c r="G65" s="3">
        <f>+G66+G67</f>
        <v>2105151</v>
      </c>
      <c r="H65" s="68">
        <f>+H66+H67</f>
        <v>489400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2568571</v>
      </c>
      <c r="E66" s="3">
        <v>662618</v>
      </c>
      <c r="F66" s="3" t="s">
        <v>99</v>
      </c>
      <c r="G66" s="3">
        <v>1467418</v>
      </c>
      <c r="H66" s="68">
        <v>438535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2068062</v>
      </c>
      <c r="E67" s="3">
        <v>1379464</v>
      </c>
      <c r="F67" s="3" t="s">
        <v>99</v>
      </c>
      <c r="G67" s="3">
        <v>637733</v>
      </c>
      <c r="H67" s="68">
        <v>50865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-434700</v>
      </c>
      <c r="E69" s="3">
        <f>+E33+E70</f>
        <v>-158220</v>
      </c>
      <c r="F69" s="3" t="s">
        <v>99</v>
      </c>
      <c r="G69" s="3">
        <f>+G33+G70</f>
        <v>126784</v>
      </c>
      <c r="H69" s="68">
        <f>+H33+H70</f>
        <v>-403264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-1092461</v>
      </c>
      <c r="E70" s="3">
        <f>+E64-E65</f>
        <v>-463907</v>
      </c>
      <c r="F70" s="3" t="s">
        <v>99</v>
      </c>
      <c r="G70" s="3">
        <f>+G64-G65</f>
        <v>-220439</v>
      </c>
      <c r="H70" s="68">
        <f>+H64-H65</f>
        <v>-408115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91908</v>
      </c>
      <c r="E71" s="3">
        <f>+E72+E73</f>
        <v>28257</v>
      </c>
      <c r="F71" s="3" t="s">
        <v>99</v>
      </c>
      <c r="G71" s="3">
        <f>+G72+G73</f>
        <v>219042</v>
      </c>
      <c r="H71" s="68">
        <f>+H72+H73</f>
        <v>348984</v>
      </c>
    </row>
    <row r="72" spans="1:8" ht="13.5">
      <c r="A72" s="62" t="s">
        <v>152</v>
      </c>
      <c r="B72" s="63" t="s">
        <v>194</v>
      </c>
      <c r="C72" s="64">
        <v>40</v>
      </c>
      <c r="D72" s="3">
        <v>18585</v>
      </c>
      <c r="E72" s="3">
        <v>12132</v>
      </c>
      <c r="F72" s="3" t="s">
        <v>99</v>
      </c>
      <c r="G72" s="3">
        <v>6453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73323</v>
      </c>
      <c r="E73" s="3">
        <v>16125</v>
      </c>
      <c r="F73" s="3" t="s">
        <v>99</v>
      </c>
      <c r="G73" s="3">
        <v>212589</v>
      </c>
      <c r="H73" s="68">
        <v>348984</v>
      </c>
    </row>
    <row r="74" spans="1:8" ht="16.5">
      <c r="A74" s="65" t="s">
        <v>196</v>
      </c>
      <c r="B74" s="66" t="s">
        <v>197</v>
      </c>
      <c r="C74" s="67">
        <v>42</v>
      </c>
      <c r="D74" s="3">
        <v>326893</v>
      </c>
      <c r="E74" s="3">
        <v>761047</v>
      </c>
      <c r="F74" s="3" t="s">
        <v>99</v>
      </c>
      <c r="G74" s="3">
        <v>65734</v>
      </c>
      <c r="H74" s="68">
        <v>4487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1321</v>
      </c>
      <c r="H75" s="68">
        <v>2314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149585</v>
      </c>
      <c r="F77" s="3" t="s">
        <v>99</v>
      </c>
      <c r="G77" s="3" t="s">
        <v>99</v>
      </c>
      <c r="H77" s="68">
        <v>2171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348984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733371</v>
      </c>
      <c r="E79" s="3">
        <f>+E80+E81</f>
        <v>386589</v>
      </c>
      <c r="F79" s="3" t="s">
        <v>99</v>
      </c>
      <c r="G79" s="3">
        <f>+G80+G81</f>
        <v>343877</v>
      </c>
      <c r="H79" s="68">
        <f>+H80+H81</f>
        <v>2905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733655</v>
      </c>
      <c r="E80" s="3">
        <v>386873</v>
      </c>
      <c r="F80" s="3" t="s">
        <v>99</v>
      </c>
      <c r="G80" s="3">
        <v>343877</v>
      </c>
      <c r="H80" s="68">
        <v>2905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-284</v>
      </c>
      <c r="E81" s="3">
        <v>-284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-70401</v>
      </c>
      <c r="E82" s="3">
        <v>-51565</v>
      </c>
      <c r="F82" s="3" t="s">
        <v>99</v>
      </c>
      <c r="G82" s="3">
        <v>-18836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662970</v>
      </c>
      <c r="E83" s="76">
        <f>+E79+E82</f>
        <v>335024</v>
      </c>
      <c r="F83" s="3" t="s">
        <v>99</v>
      </c>
      <c r="G83" s="76">
        <f>+G79+G82</f>
        <v>325041</v>
      </c>
      <c r="H83" s="11">
        <f>+H79+H82</f>
        <v>2905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-1332655</v>
      </c>
      <c r="E84" s="76">
        <f>+E69+E71-E74-E83</f>
        <v>-1226034</v>
      </c>
      <c r="F84" s="3" t="s">
        <v>99</v>
      </c>
      <c r="G84" s="76">
        <f>+G69+G71-G74-G83</f>
        <v>-44949</v>
      </c>
      <c r="H84" s="68">
        <f>+H69+H71-H74-H83</f>
        <v>-61672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10125380</v>
      </c>
      <c r="E85" s="76">
        <f>+E31+E35+E36+E41+E42+E55+E58+E59+E74+E83</f>
        <v>6535189</v>
      </c>
      <c r="F85" s="3" t="s">
        <v>99</v>
      </c>
      <c r="G85" s="76">
        <f>+G31+G35+G36+G41+G42+G55+G58+G59+G74+G83</f>
        <v>2640268</v>
      </c>
      <c r="H85" s="68">
        <f>+H31+H35+H36+H41+H42+H55+H58+H59+H74+H83</f>
        <v>3143451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8792725</v>
      </c>
      <c r="E86" s="76">
        <f>+E30+E37+E39+E40+E50+E51+E54+E71</f>
        <v>5309155</v>
      </c>
      <c r="F86" s="3" t="s">
        <v>99</v>
      </c>
      <c r="G86" s="76">
        <f>+G30+G37+G39+G40+G50+G51+G54+G71</f>
        <v>2595319</v>
      </c>
      <c r="H86" s="68">
        <f>+H30+H37+H39+H40+H50+H51+H54+H71</f>
        <v>3081779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906667</v>
      </c>
      <c r="E88" s="3">
        <v>892266</v>
      </c>
      <c r="F88" s="3" t="s">
        <v>99</v>
      </c>
      <c r="G88" s="3">
        <v>16550</v>
      </c>
      <c r="H88" s="68">
        <v>1069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-1336355</v>
      </c>
      <c r="E89" s="111">
        <v>-1229734</v>
      </c>
      <c r="F89" s="93" t="s">
        <v>99</v>
      </c>
      <c r="G89" s="111">
        <v>-44949</v>
      </c>
      <c r="H89" s="112">
        <v>-61672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27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3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2003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4364871</v>
      </c>
      <c r="E25" s="60">
        <f>+E26+E27</f>
        <v>2107210</v>
      </c>
      <c r="F25" s="60" t="s">
        <v>99</v>
      </c>
      <c r="G25" s="60">
        <f>+G26+G27</f>
        <v>2201563</v>
      </c>
      <c r="H25" s="61">
        <f>+H26+H27</f>
        <v>56098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39582</v>
      </c>
      <c r="E26" s="3">
        <v>31942</v>
      </c>
      <c r="F26" s="3" t="s">
        <v>99</v>
      </c>
      <c r="G26" s="3">
        <v>7628</v>
      </c>
      <c r="H26" s="68">
        <v>12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4325289</v>
      </c>
      <c r="E27" s="3">
        <f>SUM(E28:E29)</f>
        <v>2075268</v>
      </c>
      <c r="F27" s="3" t="s">
        <v>99</v>
      </c>
      <c r="G27" s="3">
        <f>SUM(G28:G29)</f>
        <v>2193935</v>
      </c>
      <c r="H27" s="68">
        <f>SUM(H28:H29)</f>
        <v>56086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457322</v>
      </c>
      <c r="E28" s="3">
        <v>238971</v>
      </c>
      <c r="F28" s="3" t="s">
        <v>99</v>
      </c>
      <c r="G28" s="3">
        <v>217072</v>
      </c>
      <c r="H28" s="68">
        <v>1279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3867967</v>
      </c>
      <c r="E29" s="3">
        <v>1836297</v>
      </c>
      <c r="F29" s="3" t="s">
        <v>99</v>
      </c>
      <c r="G29" s="3">
        <v>1976863</v>
      </c>
      <c r="H29" s="68">
        <v>54807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496904</v>
      </c>
      <c r="E30" s="76">
        <f>+E28+E26</f>
        <v>270913</v>
      </c>
      <c r="F30" s="3" t="s">
        <v>99</v>
      </c>
      <c r="G30" s="76">
        <f>+G28+G26</f>
        <v>224700</v>
      </c>
      <c r="H30" s="11">
        <f>+H28+H26</f>
        <v>1291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1246793</v>
      </c>
      <c r="E31" s="3">
        <v>637213</v>
      </c>
      <c r="F31" s="3" t="s">
        <v>99</v>
      </c>
      <c r="G31" s="3">
        <v>588040</v>
      </c>
      <c r="H31" s="68">
        <v>21540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3118078</v>
      </c>
      <c r="E32" s="3">
        <f>+E25-E31</f>
        <v>1469997</v>
      </c>
      <c r="F32" s="3" t="s">
        <v>99</v>
      </c>
      <c r="G32" s="3">
        <f>+G25-G31</f>
        <v>1613523</v>
      </c>
      <c r="H32" s="68">
        <f>+H25-H31</f>
        <v>34558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631298</v>
      </c>
      <c r="E33" s="76">
        <v>291674</v>
      </c>
      <c r="F33" s="3" t="s">
        <v>99</v>
      </c>
      <c r="G33" s="76">
        <v>334901</v>
      </c>
      <c r="H33" s="11">
        <v>4723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2486780</v>
      </c>
      <c r="E34" s="3">
        <f>+E32-E33</f>
        <v>1178323</v>
      </c>
      <c r="F34" s="3" t="s">
        <v>99</v>
      </c>
      <c r="G34" s="3">
        <f>+G32-G33</f>
        <v>1278622</v>
      </c>
      <c r="H34" s="68">
        <f>+H32-H33</f>
        <v>29835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2487362</v>
      </c>
      <c r="E35" s="3">
        <v>1177570</v>
      </c>
      <c r="F35" s="3" t="s">
        <v>99</v>
      </c>
      <c r="G35" s="3">
        <v>1279957</v>
      </c>
      <c r="H35" s="68">
        <v>29835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-582</v>
      </c>
      <c r="E38" s="3">
        <f>+E34-E35-E36+E37</f>
        <v>753</v>
      </c>
      <c r="F38" s="3" t="s">
        <v>99</v>
      </c>
      <c r="G38" s="3">
        <f>+G34-G35-G36+G37</f>
        <v>-1335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2956747</v>
      </c>
      <c r="E39" s="3">
        <v>2583391</v>
      </c>
      <c r="F39" s="3" t="s">
        <v>99</v>
      </c>
      <c r="G39" s="3">
        <v>373356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131667</v>
      </c>
      <c r="E40" s="3">
        <v>101695</v>
      </c>
      <c r="F40" s="3" t="s">
        <v>99</v>
      </c>
      <c r="G40" s="3">
        <v>31617</v>
      </c>
      <c r="H40" s="68">
        <v>2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277896</v>
      </c>
      <c r="E41" s="3">
        <v>274649</v>
      </c>
      <c r="F41" s="3" t="s">
        <v>99</v>
      </c>
      <c r="G41" s="3">
        <v>3247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760264</v>
      </c>
      <c r="E42" s="3">
        <f>+E47+E48</f>
        <v>749984</v>
      </c>
      <c r="F42" s="3" t="s">
        <v>99</v>
      </c>
      <c r="G42" s="3">
        <f>+G47+G48</f>
        <v>11450</v>
      </c>
      <c r="H42" s="68">
        <f>+H47+H48</f>
        <v>477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811</v>
      </c>
      <c r="H43" s="68">
        <v>206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630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760264</v>
      </c>
      <c r="E47" s="3">
        <v>749984</v>
      </c>
      <c r="F47" s="3" t="s">
        <v>99</v>
      </c>
      <c r="G47" s="3">
        <v>11450</v>
      </c>
      <c r="H47" s="68">
        <v>477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2049672</v>
      </c>
      <c r="E49" s="3">
        <f>+E38+E39+E40-E41-E42</f>
        <v>1661206</v>
      </c>
      <c r="F49" s="3" t="s">
        <v>99</v>
      </c>
      <c r="G49" s="3">
        <f>+G38+G39+G40-G41-G42</f>
        <v>388941</v>
      </c>
      <c r="H49" s="68">
        <f>+H38+H39+H40-H41-H42</f>
        <v>-475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1789058</v>
      </c>
      <c r="E50" s="3">
        <v>1352996</v>
      </c>
      <c r="F50" s="3" t="s">
        <v>99</v>
      </c>
      <c r="G50" s="3">
        <v>436062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2383200</v>
      </c>
      <c r="E51" s="3">
        <f>+E52+E53</f>
        <v>201314</v>
      </c>
      <c r="F51" s="3" t="s">
        <v>99</v>
      </c>
      <c r="G51" s="3">
        <f>+G52+G53</f>
        <v>6080</v>
      </c>
      <c r="H51" s="68">
        <f>+H52+H53</f>
        <v>2175806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2368596</v>
      </c>
      <c r="E52" s="3">
        <v>192994</v>
      </c>
      <c r="F52" s="3" t="s">
        <v>99</v>
      </c>
      <c r="G52" s="3">
        <v>0</v>
      </c>
      <c r="H52" s="68">
        <v>2175602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14604</v>
      </c>
      <c r="E53" s="3">
        <v>8320</v>
      </c>
      <c r="F53" s="3" t="s">
        <v>99</v>
      </c>
      <c r="G53" s="3">
        <v>6080</v>
      </c>
      <c r="H53" s="68">
        <v>204</v>
      </c>
    </row>
    <row r="54" spans="1:8" ht="13.5">
      <c r="A54" s="73" t="s">
        <v>117</v>
      </c>
      <c r="B54" s="74" t="s">
        <v>191</v>
      </c>
      <c r="C54" s="75">
        <v>26</v>
      </c>
      <c r="D54" s="3">
        <v>101951</v>
      </c>
      <c r="E54" s="3">
        <v>220672</v>
      </c>
      <c r="F54" s="3" t="s">
        <v>99</v>
      </c>
      <c r="G54" s="3">
        <v>1120416</v>
      </c>
      <c r="H54" s="68">
        <v>353093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2617104</v>
      </c>
      <c r="E56" s="3">
        <v>616436</v>
      </c>
      <c r="F56" s="3" t="s">
        <v>99</v>
      </c>
      <c r="G56" s="3">
        <v>108696</v>
      </c>
      <c r="H56" s="68">
        <v>1891972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520517</v>
      </c>
      <c r="E57" s="3">
        <v>123488</v>
      </c>
      <c r="F57" s="3" t="s">
        <v>99</v>
      </c>
      <c r="G57" s="3">
        <v>9559</v>
      </c>
      <c r="H57" s="68">
        <v>387470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3137621</v>
      </c>
      <c r="E58" s="3">
        <f>+E56+E57</f>
        <v>739924</v>
      </c>
      <c r="F58" s="3" t="s">
        <v>99</v>
      </c>
      <c r="G58" s="3">
        <f>+G56+G57</f>
        <v>118255</v>
      </c>
      <c r="H58" s="11">
        <f>+H56+H57</f>
        <v>2279442</v>
      </c>
    </row>
    <row r="59" spans="1:8" ht="13.5">
      <c r="A59" s="65" t="s">
        <v>127</v>
      </c>
      <c r="B59" s="66" t="s">
        <v>192</v>
      </c>
      <c r="C59" s="67">
        <v>31</v>
      </c>
      <c r="D59" s="3">
        <v>341411</v>
      </c>
      <c r="E59" s="3">
        <v>1327465</v>
      </c>
      <c r="F59" s="3" t="s">
        <v>99</v>
      </c>
      <c r="G59" s="3">
        <v>80722</v>
      </c>
      <c r="H59" s="68">
        <v>525454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12568</v>
      </c>
      <c r="H60" s="68">
        <v>144305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718526</v>
      </c>
      <c r="F62" s="3" t="s">
        <v>99</v>
      </c>
      <c r="G62" s="3" t="s">
        <v>99</v>
      </c>
      <c r="H62" s="68">
        <v>375270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341561</v>
      </c>
      <c r="F63" s="3" t="s">
        <v>99</v>
      </c>
      <c r="G63" s="3">
        <v>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3365366</v>
      </c>
      <c r="E64" s="3">
        <f>+E49+E50+E51+E54-E55-E56-E59</f>
        <v>1492287</v>
      </c>
      <c r="F64" s="3" t="s">
        <v>99</v>
      </c>
      <c r="G64" s="3">
        <f>+G49+G50+G51+G54-G55-G56-G59</f>
        <v>1762081</v>
      </c>
      <c r="H64" s="68">
        <f>+H49+H50+H51+H54-H55-H56-H59</f>
        <v>110998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4388484</v>
      </c>
      <c r="E65" s="3">
        <f>+E66+E67</f>
        <v>1959785</v>
      </c>
      <c r="F65" s="3" t="s">
        <v>99</v>
      </c>
      <c r="G65" s="3">
        <f>+G66+G67</f>
        <v>1986422</v>
      </c>
      <c r="H65" s="68">
        <f>+H66+H67</f>
        <v>442277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2404470</v>
      </c>
      <c r="E66" s="3">
        <v>613141</v>
      </c>
      <c r="F66" s="3" t="s">
        <v>99</v>
      </c>
      <c r="G66" s="3">
        <v>1403859</v>
      </c>
      <c r="H66" s="68">
        <v>387470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1984014</v>
      </c>
      <c r="E67" s="3">
        <v>1346644</v>
      </c>
      <c r="F67" s="3" t="s">
        <v>99</v>
      </c>
      <c r="G67" s="3">
        <v>582563</v>
      </c>
      <c r="H67" s="68">
        <v>54807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-391820</v>
      </c>
      <c r="E69" s="3">
        <f>+E33+E70</f>
        <v>-175824</v>
      </c>
      <c r="F69" s="3" t="s">
        <v>99</v>
      </c>
      <c r="G69" s="3">
        <f>+G33+G70</f>
        <v>110560</v>
      </c>
      <c r="H69" s="68">
        <f>+H33+H70</f>
        <v>-326556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-1023118</v>
      </c>
      <c r="E70" s="3">
        <f>+E64-E65</f>
        <v>-467498</v>
      </c>
      <c r="F70" s="3" t="s">
        <v>99</v>
      </c>
      <c r="G70" s="3">
        <f>+G64-G65</f>
        <v>-224341</v>
      </c>
      <c r="H70" s="68">
        <f>+H64-H65</f>
        <v>-331279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82042</v>
      </c>
      <c r="E71" s="3">
        <f>+E72+E73</f>
        <v>39442</v>
      </c>
      <c r="F71" s="3" t="s">
        <v>99</v>
      </c>
      <c r="G71" s="3">
        <f>+G72+G73</f>
        <v>264817</v>
      </c>
      <c r="H71" s="68">
        <f>+H72+H73</f>
        <v>99400</v>
      </c>
    </row>
    <row r="72" spans="1:8" ht="13.5">
      <c r="A72" s="62" t="s">
        <v>152</v>
      </c>
      <c r="B72" s="63" t="s">
        <v>194</v>
      </c>
      <c r="C72" s="64">
        <v>40</v>
      </c>
      <c r="D72" s="3">
        <v>12573</v>
      </c>
      <c r="E72" s="3">
        <v>8233</v>
      </c>
      <c r="F72" s="3" t="s">
        <v>99</v>
      </c>
      <c r="G72" s="3">
        <v>4340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69469</v>
      </c>
      <c r="E73" s="3">
        <v>31209</v>
      </c>
      <c r="F73" s="3" t="s">
        <v>99</v>
      </c>
      <c r="G73" s="3">
        <v>260477</v>
      </c>
      <c r="H73" s="68">
        <v>99400</v>
      </c>
    </row>
    <row r="74" spans="1:8" ht="16.5">
      <c r="A74" s="65" t="s">
        <v>196</v>
      </c>
      <c r="B74" s="66" t="s">
        <v>197</v>
      </c>
      <c r="C74" s="67">
        <v>42</v>
      </c>
      <c r="D74" s="3">
        <v>425958</v>
      </c>
      <c r="E74" s="3">
        <v>670894</v>
      </c>
      <c r="F74" s="3" t="s">
        <v>99</v>
      </c>
      <c r="G74" s="3">
        <v>70874</v>
      </c>
      <c r="H74" s="68">
        <v>5807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1114</v>
      </c>
      <c r="H75" s="68">
        <v>2247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216554</v>
      </c>
      <c r="F77" s="3" t="s">
        <v>99</v>
      </c>
      <c r="G77" s="3" t="s">
        <v>99</v>
      </c>
      <c r="H77" s="68">
        <v>2302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99400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658165</v>
      </c>
      <c r="E79" s="3">
        <f>+E80+E81</f>
        <v>279139</v>
      </c>
      <c r="F79" s="3" t="s">
        <v>99</v>
      </c>
      <c r="G79" s="3">
        <f>+G80+G81</f>
        <v>370200</v>
      </c>
      <c r="H79" s="68">
        <f>+H80+H81</f>
        <v>8826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657882</v>
      </c>
      <c r="E80" s="3">
        <v>278856</v>
      </c>
      <c r="F80" s="3" t="s">
        <v>99</v>
      </c>
      <c r="G80" s="3">
        <v>370200</v>
      </c>
      <c r="H80" s="68">
        <v>8826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283</v>
      </c>
      <c r="E81" s="3">
        <v>283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-35349</v>
      </c>
      <c r="E82" s="3">
        <v>1010</v>
      </c>
      <c r="F82" s="3" t="s">
        <v>99</v>
      </c>
      <c r="G82" s="3">
        <v>-36425</v>
      </c>
      <c r="H82" s="68">
        <v>66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622816</v>
      </c>
      <c r="E83" s="76">
        <f>+E79+E82</f>
        <v>280149</v>
      </c>
      <c r="F83" s="3" t="s">
        <v>99</v>
      </c>
      <c r="G83" s="76">
        <f>+G79+G82</f>
        <v>333775</v>
      </c>
      <c r="H83" s="11">
        <f>+H79+H82</f>
        <v>8892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-1358552</v>
      </c>
      <c r="E84" s="76">
        <f>+E69+E71-E74-E83</f>
        <v>-1087425</v>
      </c>
      <c r="F84" s="3" t="s">
        <v>99</v>
      </c>
      <c r="G84" s="76">
        <f>+G69+G71-G74-G83</f>
        <v>-29272</v>
      </c>
      <c r="H84" s="68">
        <f>+H69+H71-H74-H83</f>
        <v>-241855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9300121</v>
      </c>
      <c r="E85" s="76">
        <f>+E31+E35+E36+E41+E42+E55+E58+E59+E74+E83</f>
        <v>5857848</v>
      </c>
      <c r="F85" s="3" t="s">
        <v>99</v>
      </c>
      <c r="G85" s="76">
        <f>+G31+G35+G36+G41+G42+G55+G58+G59+G74+G83</f>
        <v>2486320</v>
      </c>
      <c r="H85" s="68">
        <f>+H31+H35+H36+H41+H42+H55+H58+H59+H74+H83</f>
        <v>2871447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7941569</v>
      </c>
      <c r="E86" s="76">
        <f>+E30+E37+E39+E40+E50+E51+E54+E71</f>
        <v>4770423</v>
      </c>
      <c r="F86" s="3" t="s">
        <v>99</v>
      </c>
      <c r="G86" s="76">
        <f>+G30+G37+G39+G40+G50+G51+G54+G71</f>
        <v>2457048</v>
      </c>
      <c r="H86" s="68">
        <f>+H30+H37+H39+H40+H50+H51+H54+H71</f>
        <v>2629592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766899</v>
      </c>
      <c r="E88" s="3">
        <v>756619</v>
      </c>
      <c r="F88" s="3" t="s">
        <v>99</v>
      </c>
      <c r="G88" s="3">
        <v>11450</v>
      </c>
      <c r="H88" s="68">
        <v>477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-1365187</v>
      </c>
      <c r="E89" s="111">
        <v>-1094060</v>
      </c>
      <c r="F89" s="93" t="s">
        <v>99</v>
      </c>
      <c r="G89" s="111">
        <v>-29272</v>
      </c>
      <c r="H89" s="112">
        <v>-241855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201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4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2002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3794515</v>
      </c>
      <c r="E25" s="60">
        <f>+E26+E27</f>
        <v>1842185</v>
      </c>
      <c r="F25" s="60" t="s">
        <v>99</v>
      </c>
      <c r="G25" s="60">
        <f>+G26+G27</f>
        <v>1901558</v>
      </c>
      <c r="H25" s="61">
        <f>+H26+H27</f>
        <v>50772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29217</v>
      </c>
      <c r="E26" s="3">
        <v>23080</v>
      </c>
      <c r="F26" s="3" t="s">
        <v>99</v>
      </c>
      <c r="G26" s="3">
        <v>6133</v>
      </c>
      <c r="H26" s="68">
        <v>4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3765298</v>
      </c>
      <c r="E27" s="3">
        <f>SUM(E28:E29)</f>
        <v>1819105</v>
      </c>
      <c r="F27" s="3" t="s">
        <v>99</v>
      </c>
      <c r="G27" s="3">
        <f>SUM(G28:G29)</f>
        <v>1895425</v>
      </c>
      <c r="H27" s="68">
        <f>SUM(H28:H29)</f>
        <v>50768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425024</v>
      </c>
      <c r="E28" s="3">
        <v>223451</v>
      </c>
      <c r="F28" s="3" t="s">
        <v>99</v>
      </c>
      <c r="G28" s="3">
        <v>200321</v>
      </c>
      <c r="H28" s="68">
        <v>1252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3340274</v>
      </c>
      <c r="E29" s="3">
        <v>1595654</v>
      </c>
      <c r="F29" s="3" t="s">
        <v>99</v>
      </c>
      <c r="G29" s="3">
        <v>1695104</v>
      </c>
      <c r="H29" s="68">
        <v>49516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454241</v>
      </c>
      <c r="E30" s="76">
        <f>+E28+E26</f>
        <v>246531</v>
      </c>
      <c r="F30" s="3" t="s">
        <v>99</v>
      </c>
      <c r="G30" s="76">
        <f>+G28+G26</f>
        <v>206454</v>
      </c>
      <c r="H30" s="11">
        <f>+H28+H26</f>
        <v>1256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1117262</v>
      </c>
      <c r="E31" s="3">
        <v>558250</v>
      </c>
      <c r="F31" s="3" t="s">
        <v>99</v>
      </c>
      <c r="G31" s="3">
        <v>539348</v>
      </c>
      <c r="H31" s="68">
        <v>19664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2677253</v>
      </c>
      <c r="E32" s="3">
        <f>+E25-E31</f>
        <v>1283935</v>
      </c>
      <c r="F32" s="3" t="s">
        <v>99</v>
      </c>
      <c r="G32" s="3">
        <f>+G25-G31</f>
        <v>1362210</v>
      </c>
      <c r="H32" s="68">
        <f>+H25-H31</f>
        <v>31108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593451</v>
      </c>
      <c r="E33" s="76">
        <v>270468</v>
      </c>
      <c r="F33" s="3" t="s">
        <v>99</v>
      </c>
      <c r="G33" s="76">
        <v>318335</v>
      </c>
      <c r="H33" s="11">
        <v>4648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2083802</v>
      </c>
      <c r="E34" s="3">
        <f>+E32-E33</f>
        <v>1013467</v>
      </c>
      <c r="F34" s="3" t="s">
        <v>99</v>
      </c>
      <c r="G34" s="3">
        <f>+G32-G33</f>
        <v>1043875</v>
      </c>
      <c r="H34" s="68">
        <f>+H32-H33</f>
        <v>26460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2097663</v>
      </c>
      <c r="E35" s="3">
        <v>1026918</v>
      </c>
      <c r="F35" s="3" t="s">
        <v>99</v>
      </c>
      <c r="G35" s="3">
        <v>1044285</v>
      </c>
      <c r="H35" s="68">
        <v>26460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-13861</v>
      </c>
      <c r="E38" s="3">
        <f>+E34-E35-E36+E37</f>
        <v>-13451</v>
      </c>
      <c r="F38" s="3" t="s">
        <v>99</v>
      </c>
      <c r="G38" s="3">
        <f>+G34-G35-G36+G37</f>
        <v>-410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2568343</v>
      </c>
      <c r="E39" s="3">
        <v>2243062</v>
      </c>
      <c r="F39" s="3" t="s">
        <v>99</v>
      </c>
      <c r="G39" s="3">
        <v>325281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129349</v>
      </c>
      <c r="E40" s="3">
        <v>86186</v>
      </c>
      <c r="F40" s="3" t="s">
        <v>99</v>
      </c>
      <c r="G40" s="3">
        <v>44537</v>
      </c>
      <c r="H40" s="68">
        <v>0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298781</v>
      </c>
      <c r="E41" s="3">
        <v>282298</v>
      </c>
      <c r="F41" s="3" t="s">
        <v>99</v>
      </c>
      <c r="G41" s="3">
        <v>16483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689776</v>
      </c>
      <c r="E42" s="3">
        <f>+E47+E48</f>
        <v>682137</v>
      </c>
      <c r="F42" s="3" t="s">
        <v>99</v>
      </c>
      <c r="G42" s="3">
        <f>+G47+G48</f>
        <v>8519</v>
      </c>
      <c r="H42" s="68">
        <f>+H47+H48</f>
        <v>494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10</v>
      </c>
      <c r="H43" s="68">
        <v>419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945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689776</v>
      </c>
      <c r="E47" s="3">
        <v>682137</v>
      </c>
      <c r="F47" s="3" t="s">
        <v>99</v>
      </c>
      <c r="G47" s="3">
        <v>8519</v>
      </c>
      <c r="H47" s="68">
        <v>494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1695274</v>
      </c>
      <c r="E49" s="3">
        <f>+E38+E39+E40-E41-E42</f>
        <v>1351362</v>
      </c>
      <c r="F49" s="3" t="s">
        <v>99</v>
      </c>
      <c r="G49" s="3">
        <f>+G38+G39+G40-G41-G42</f>
        <v>344406</v>
      </c>
      <c r="H49" s="68">
        <f>+H38+H39+H40-H41-H42</f>
        <v>-494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1730069</v>
      </c>
      <c r="E50" s="3">
        <v>1372936</v>
      </c>
      <c r="F50" s="3" t="s">
        <v>99</v>
      </c>
      <c r="G50" s="3">
        <v>357133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2213403</v>
      </c>
      <c r="E51" s="3">
        <f>+E52+E53</f>
        <v>201476</v>
      </c>
      <c r="F51" s="3" t="s">
        <v>99</v>
      </c>
      <c r="G51" s="3">
        <f>+G52+G53</f>
        <v>4587</v>
      </c>
      <c r="H51" s="68">
        <f>+H52+H53</f>
        <v>2007340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2202450</v>
      </c>
      <c r="E52" s="3">
        <v>195192</v>
      </c>
      <c r="F52" s="3" t="s">
        <v>99</v>
      </c>
      <c r="G52" s="3">
        <v>0</v>
      </c>
      <c r="H52" s="68">
        <v>2007258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10953</v>
      </c>
      <c r="E53" s="3">
        <v>6284</v>
      </c>
      <c r="F53" s="3" t="s">
        <v>99</v>
      </c>
      <c r="G53" s="3">
        <v>4587</v>
      </c>
      <c r="H53" s="68">
        <v>82</v>
      </c>
    </row>
    <row r="54" spans="1:8" ht="13.5">
      <c r="A54" s="73" t="s">
        <v>117</v>
      </c>
      <c r="B54" s="74" t="s">
        <v>191</v>
      </c>
      <c r="C54" s="75">
        <v>26</v>
      </c>
      <c r="D54" s="3">
        <v>97704</v>
      </c>
      <c r="E54" s="3">
        <v>194213</v>
      </c>
      <c r="F54" s="3" t="s">
        <v>99</v>
      </c>
      <c r="G54" s="3">
        <v>912930</v>
      </c>
      <c r="H54" s="68">
        <v>430004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2281406</v>
      </c>
      <c r="E56" s="3">
        <v>465774</v>
      </c>
      <c r="F56" s="3" t="s">
        <v>99</v>
      </c>
      <c r="G56" s="3">
        <v>104188</v>
      </c>
      <c r="H56" s="68">
        <v>1711444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460695</v>
      </c>
      <c r="E57" s="3">
        <v>126850</v>
      </c>
      <c r="F57" s="3" t="s">
        <v>99</v>
      </c>
      <c r="G57" s="3">
        <v>8873</v>
      </c>
      <c r="H57" s="68">
        <v>324972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2742101</v>
      </c>
      <c r="E58" s="3">
        <f>+E56+E57</f>
        <v>592624</v>
      </c>
      <c r="F58" s="3" t="s">
        <v>99</v>
      </c>
      <c r="G58" s="3">
        <f>+G56+G57</f>
        <v>113061</v>
      </c>
      <c r="H58" s="11">
        <f>+H56+H57</f>
        <v>2036416</v>
      </c>
    </row>
    <row r="59" spans="1:8" ht="13.5">
      <c r="A59" s="65" t="s">
        <v>127</v>
      </c>
      <c r="B59" s="66" t="s">
        <v>192</v>
      </c>
      <c r="C59" s="67">
        <v>31</v>
      </c>
      <c r="D59" s="3">
        <v>331005</v>
      </c>
      <c r="E59" s="3">
        <v>1272629</v>
      </c>
      <c r="F59" s="3" t="s">
        <v>99</v>
      </c>
      <c r="G59" s="3">
        <v>72814</v>
      </c>
      <c r="H59" s="68">
        <v>425005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10673</v>
      </c>
      <c r="H60" s="68">
        <v>118213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586822</v>
      </c>
      <c r="F62" s="3" t="s">
        <v>99</v>
      </c>
      <c r="G62" s="3" t="s">
        <v>99</v>
      </c>
      <c r="H62" s="68">
        <v>305881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417850</v>
      </c>
      <c r="F63" s="3" t="s">
        <v>99</v>
      </c>
      <c r="G63" s="3">
        <v>4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3124039</v>
      </c>
      <c r="E64" s="3">
        <f>+E49+E50+E51+E54-E55-E56-E59</f>
        <v>1381584</v>
      </c>
      <c r="F64" s="3" t="s">
        <v>99</v>
      </c>
      <c r="G64" s="3">
        <f>+G49+G50+G51+G54-G55-G56-G59</f>
        <v>1442054</v>
      </c>
      <c r="H64" s="68">
        <f>+H49+H50+H51+H54-H55-H56-H59</f>
        <v>300401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3800969</v>
      </c>
      <c r="E65" s="3">
        <f>+E66+E67</f>
        <v>1722504</v>
      </c>
      <c r="F65" s="3" t="s">
        <v>99</v>
      </c>
      <c r="G65" s="3">
        <f>+G66+G67</f>
        <v>1703977</v>
      </c>
      <c r="H65" s="68">
        <f>+H66+H67</f>
        <v>374488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2020631</v>
      </c>
      <c r="E66" s="3">
        <v>529384</v>
      </c>
      <c r="F66" s="3" t="s">
        <v>99</v>
      </c>
      <c r="G66" s="3">
        <v>1166275</v>
      </c>
      <c r="H66" s="68">
        <v>324972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1780338</v>
      </c>
      <c r="E67" s="3">
        <v>1193120</v>
      </c>
      <c r="F67" s="3" t="s">
        <v>99</v>
      </c>
      <c r="G67" s="3">
        <v>537702</v>
      </c>
      <c r="H67" s="68">
        <v>49516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-83479</v>
      </c>
      <c r="E69" s="3">
        <f>+E33+E70</f>
        <v>-70452</v>
      </c>
      <c r="F69" s="3" t="s">
        <v>99</v>
      </c>
      <c r="G69" s="3">
        <f>+G33+G70</f>
        <v>56412</v>
      </c>
      <c r="H69" s="68">
        <f>+H33+H70</f>
        <v>-69439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-676930</v>
      </c>
      <c r="E70" s="3">
        <f>+E64-E65</f>
        <v>-340920</v>
      </c>
      <c r="F70" s="3" t="s">
        <v>99</v>
      </c>
      <c r="G70" s="3">
        <f>+G64-G65</f>
        <v>-261923</v>
      </c>
      <c r="H70" s="68">
        <f>+H64-H65</f>
        <v>-74087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83745</v>
      </c>
      <c r="E71" s="3">
        <f>+E72+E73</f>
        <v>35696</v>
      </c>
      <c r="F71" s="3" t="s">
        <v>99</v>
      </c>
      <c r="G71" s="3">
        <f>+G72+G73</f>
        <v>209903</v>
      </c>
      <c r="H71" s="68">
        <f>+H72+H73</f>
        <v>28815</v>
      </c>
    </row>
    <row r="72" spans="1:8" ht="13.5">
      <c r="A72" s="62" t="s">
        <v>152</v>
      </c>
      <c r="B72" s="63" t="s">
        <v>194</v>
      </c>
      <c r="C72" s="64">
        <v>40</v>
      </c>
      <c r="D72" s="3">
        <v>10743</v>
      </c>
      <c r="E72" s="3">
        <v>6471</v>
      </c>
      <c r="F72" s="3" t="s">
        <v>99</v>
      </c>
      <c r="G72" s="3">
        <v>4272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73002</v>
      </c>
      <c r="E73" s="3">
        <v>29225</v>
      </c>
      <c r="F73" s="3" t="s">
        <v>99</v>
      </c>
      <c r="G73" s="3">
        <v>205631</v>
      </c>
      <c r="H73" s="68">
        <v>28815</v>
      </c>
    </row>
    <row r="74" spans="1:8" ht="16.5">
      <c r="A74" s="65" t="s">
        <v>196</v>
      </c>
      <c r="B74" s="66" t="s">
        <v>197</v>
      </c>
      <c r="C74" s="67">
        <v>42</v>
      </c>
      <c r="D74" s="3">
        <v>706044</v>
      </c>
      <c r="E74" s="3">
        <v>831116</v>
      </c>
      <c r="F74" s="3" t="s">
        <v>99</v>
      </c>
      <c r="G74" s="3">
        <v>60874</v>
      </c>
      <c r="H74" s="68">
        <v>4723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2510</v>
      </c>
      <c r="H75" s="68">
        <v>1698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156372</v>
      </c>
      <c r="F77" s="3" t="s">
        <v>99</v>
      </c>
      <c r="G77" s="3" t="s">
        <v>99</v>
      </c>
      <c r="H77" s="68">
        <v>1274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28815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847211</v>
      </c>
      <c r="E79" s="3">
        <f>+E80+E81</f>
        <v>462314</v>
      </c>
      <c r="F79" s="3" t="s">
        <v>99</v>
      </c>
      <c r="G79" s="3">
        <f>+G80+G81</f>
        <v>379063</v>
      </c>
      <c r="H79" s="68">
        <f>+H80+H81</f>
        <v>5834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844514</v>
      </c>
      <c r="E80" s="3">
        <v>459617</v>
      </c>
      <c r="F80" s="3" t="s">
        <v>99</v>
      </c>
      <c r="G80" s="3">
        <v>379063</v>
      </c>
      <c r="H80" s="68">
        <v>5834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2697</v>
      </c>
      <c r="E81" s="3">
        <v>2697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-16047</v>
      </c>
      <c r="E82" s="3">
        <v>9595</v>
      </c>
      <c r="F82" s="3" t="s">
        <v>99</v>
      </c>
      <c r="G82" s="3">
        <v>-25813</v>
      </c>
      <c r="H82" s="68">
        <v>171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831164</v>
      </c>
      <c r="E83" s="76">
        <f>+E79+E82</f>
        <v>471909</v>
      </c>
      <c r="F83" s="3" t="s">
        <v>99</v>
      </c>
      <c r="G83" s="76">
        <f>+G79+G82</f>
        <v>353250</v>
      </c>
      <c r="H83" s="11">
        <f>+H79+H82</f>
        <v>6005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-1536942</v>
      </c>
      <c r="E84" s="76">
        <f>+E69+E71-E74-E83</f>
        <v>-1337781</v>
      </c>
      <c r="F84" s="3" t="s">
        <v>99</v>
      </c>
      <c r="G84" s="76">
        <f>+G69+G71-G74-G83</f>
        <v>-147809</v>
      </c>
      <c r="H84" s="68">
        <f>+H69+H71-H74-H83</f>
        <v>-51352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8813796</v>
      </c>
      <c r="E85" s="76">
        <f>+E31+E35+E36+E41+E42+E55+E58+E59+E74+E83</f>
        <v>5717881</v>
      </c>
      <c r="F85" s="3" t="s">
        <v>99</v>
      </c>
      <c r="G85" s="76">
        <f>+G31+G35+G36+G41+G42+G55+G58+G59+G74+G83</f>
        <v>2208634</v>
      </c>
      <c r="H85" s="68">
        <f>+H31+H35+H36+H41+H42+H55+H58+H59+H74+H83</f>
        <v>2518767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7276854</v>
      </c>
      <c r="E86" s="76">
        <f>+E30+E37+E39+E40+E50+E51+E54+E71</f>
        <v>4380100</v>
      </c>
      <c r="F86" s="3" t="s">
        <v>99</v>
      </c>
      <c r="G86" s="76">
        <f>+G30+G37+G39+G40+G50+G51+G54+G71</f>
        <v>2060825</v>
      </c>
      <c r="H86" s="68">
        <f>+H30+H37+H39+H40+H50+H51+H54+H71</f>
        <v>2467415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687627</v>
      </c>
      <c r="E88" s="3">
        <v>679988</v>
      </c>
      <c r="F88" s="3" t="s">
        <v>99</v>
      </c>
      <c r="G88" s="3">
        <v>8519</v>
      </c>
      <c r="H88" s="68">
        <v>494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-1534793</v>
      </c>
      <c r="E89" s="111">
        <v>-1335632</v>
      </c>
      <c r="F89" s="93" t="s">
        <v>99</v>
      </c>
      <c r="G89" s="111">
        <v>-147809</v>
      </c>
      <c r="H89" s="112">
        <v>-51352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202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4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2001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3262309</v>
      </c>
      <c r="E25" s="60">
        <f>+E26+E27</f>
        <v>1574435</v>
      </c>
      <c r="F25" s="60" t="s">
        <v>99</v>
      </c>
      <c r="G25" s="60">
        <f>+G26+G27</f>
        <v>1644675</v>
      </c>
      <c r="H25" s="61">
        <f>+H26+H27</f>
        <v>43199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50828</v>
      </c>
      <c r="E26" s="3">
        <v>41454</v>
      </c>
      <c r="F26" s="3" t="s">
        <v>99</v>
      </c>
      <c r="G26" s="3">
        <v>9374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3211481</v>
      </c>
      <c r="E27" s="3">
        <f>SUM(E28:E29)</f>
        <v>1532981</v>
      </c>
      <c r="F27" s="3" t="s">
        <v>99</v>
      </c>
      <c r="G27" s="3">
        <f>SUM(G28:G29)</f>
        <v>1635301</v>
      </c>
      <c r="H27" s="68">
        <f>SUM(H28:H29)</f>
        <v>43199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362731</v>
      </c>
      <c r="E28" s="3">
        <v>183972</v>
      </c>
      <c r="F28" s="3" t="s">
        <v>99</v>
      </c>
      <c r="G28" s="3">
        <v>176503</v>
      </c>
      <c r="H28" s="68">
        <v>2256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2848750</v>
      </c>
      <c r="E29" s="3">
        <v>1349009</v>
      </c>
      <c r="F29" s="3" t="s">
        <v>99</v>
      </c>
      <c r="G29" s="3">
        <v>1458798</v>
      </c>
      <c r="H29" s="68">
        <v>40943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413559</v>
      </c>
      <c r="E30" s="76">
        <f>+E28+E26</f>
        <v>225426</v>
      </c>
      <c r="F30" s="3" t="s">
        <v>99</v>
      </c>
      <c r="G30" s="76">
        <f>+G28+G26</f>
        <v>185877</v>
      </c>
      <c r="H30" s="11">
        <f>+H28+H26</f>
        <v>2256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1003584</v>
      </c>
      <c r="E31" s="3">
        <v>505022</v>
      </c>
      <c r="F31" s="3" t="s">
        <v>99</v>
      </c>
      <c r="G31" s="3">
        <v>481675</v>
      </c>
      <c r="H31" s="68">
        <v>16887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2258725</v>
      </c>
      <c r="E32" s="3">
        <f>+E25-E31</f>
        <v>1069413</v>
      </c>
      <c r="F32" s="3" t="s">
        <v>99</v>
      </c>
      <c r="G32" s="3">
        <f>+G25-G31</f>
        <v>1163000</v>
      </c>
      <c r="H32" s="68">
        <f>+H25-H31</f>
        <v>26312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576146</v>
      </c>
      <c r="E33" s="76">
        <v>261486</v>
      </c>
      <c r="F33" s="3" t="s">
        <v>99</v>
      </c>
      <c r="G33" s="76">
        <v>310408</v>
      </c>
      <c r="H33" s="11">
        <v>4252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1682579</v>
      </c>
      <c r="E34" s="3">
        <f>+E32-E33</f>
        <v>807927</v>
      </c>
      <c r="F34" s="3" t="s">
        <v>99</v>
      </c>
      <c r="G34" s="3">
        <f>+G32-G33</f>
        <v>852592</v>
      </c>
      <c r="H34" s="68">
        <f>+H32-H33</f>
        <v>22060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1689968</v>
      </c>
      <c r="E35" s="3">
        <v>813833</v>
      </c>
      <c r="F35" s="3" t="s">
        <v>99</v>
      </c>
      <c r="G35" s="3">
        <v>854075</v>
      </c>
      <c r="H35" s="68">
        <v>22060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-7389</v>
      </c>
      <c r="E38" s="3">
        <f>+E34-E35-E36+E37</f>
        <v>-5906</v>
      </c>
      <c r="F38" s="3" t="s">
        <v>99</v>
      </c>
      <c r="G38" s="3">
        <f>+G34-G35-G36+G37</f>
        <v>-1483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2343309</v>
      </c>
      <c r="E39" s="3">
        <v>2051096</v>
      </c>
      <c r="F39" s="3" t="s">
        <v>99</v>
      </c>
      <c r="G39" s="3">
        <v>292213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166023</v>
      </c>
      <c r="E40" s="3">
        <v>120867</v>
      </c>
      <c r="F40" s="3" t="s">
        <v>99</v>
      </c>
      <c r="G40" s="3">
        <v>47113</v>
      </c>
      <c r="H40" s="68">
        <v>29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261507</v>
      </c>
      <c r="E41" s="3">
        <v>247146</v>
      </c>
      <c r="F41" s="3" t="s">
        <v>99</v>
      </c>
      <c r="G41" s="3">
        <v>14361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f>+D47+D48</f>
        <v>708348</v>
      </c>
      <c r="E42" s="3">
        <f>+E47+E48</f>
        <v>703614</v>
      </c>
      <c r="F42" s="3" t="s">
        <v>99</v>
      </c>
      <c r="G42" s="3">
        <f>+G47+G48</f>
        <v>6189</v>
      </c>
      <c r="H42" s="68">
        <f>+H47+H48</f>
        <v>531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32</v>
      </c>
      <c r="H43" s="68">
        <v>528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1426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708348</v>
      </c>
      <c r="E47" s="3">
        <v>703614</v>
      </c>
      <c r="F47" s="3" t="s">
        <v>99</v>
      </c>
      <c r="G47" s="3">
        <v>6189</v>
      </c>
      <c r="H47" s="68">
        <v>531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1532088</v>
      </c>
      <c r="E49" s="3">
        <f>+E38+E39+E40-E41-E42</f>
        <v>1215297</v>
      </c>
      <c r="F49" s="3" t="s">
        <v>99</v>
      </c>
      <c r="G49" s="3">
        <f>+G38+G39+G40-G41-G42</f>
        <v>317293</v>
      </c>
      <c r="H49" s="68">
        <f>+H38+H39+H40-H41-H42</f>
        <v>-502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1530861</v>
      </c>
      <c r="E50" s="3">
        <v>1221851</v>
      </c>
      <c r="F50" s="3" t="s">
        <v>99</v>
      </c>
      <c r="G50" s="3">
        <v>309010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1971090</v>
      </c>
      <c r="E51" s="3">
        <f>+E52+E53</f>
        <v>169766</v>
      </c>
      <c r="F51" s="3" t="s">
        <v>99</v>
      </c>
      <c r="G51" s="3">
        <f>+G52+G53</f>
        <v>4007</v>
      </c>
      <c r="H51" s="68">
        <f>+H52+H53</f>
        <v>1797317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1961317</v>
      </c>
      <c r="E52" s="3">
        <v>164166</v>
      </c>
      <c r="F52" s="3" t="s">
        <v>99</v>
      </c>
      <c r="G52" s="3">
        <v>0</v>
      </c>
      <c r="H52" s="68">
        <v>1797151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9773</v>
      </c>
      <c r="E53" s="3">
        <v>5600</v>
      </c>
      <c r="F53" s="3" t="s">
        <v>99</v>
      </c>
      <c r="G53" s="3">
        <v>4007</v>
      </c>
      <c r="H53" s="68">
        <v>166</v>
      </c>
    </row>
    <row r="54" spans="1:8" ht="13.5">
      <c r="A54" s="73" t="s">
        <v>117</v>
      </c>
      <c r="B54" s="74" t="s">
        <v>191</v>
      </c>
      <c r="C54" s="75">
        <v>26</v>
      </c>
      <c r="D54" s="3">
        <v>95227</v>
      </c>
      <c r="E54" s="3">
        <v>156191</v>
      </c>
      <c r="F54" s="3" t="s">
        <v>99</v>
      </c>
      <c r="G54" s="3">
        <v>762280</v>
      </c>
      <c r="H54" s="68">
        <v>281901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1916420</v>
      </c>
      <c r="E56" s="3">
        <v>397442</v>
      </c>
      <c r="F56" s="3" t="s">
        <v>99</v>
      </c>
      <c r="G56" s="3">
        <v>96594</v>
      </c>
      <c r="H56" s="68">
        <v>1422384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388458</v>
      </c>
      <c r="E57" s="3">
        <v>108701</v>
      </c>
      <c r="F57" s="3" t="s">
        <v>99</v>
      </c>
      <c r="G57" s="3">
        <v>7609</v>
      </c>
      <c r="H57" s="68">
        <v>272148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2304878</v>
      </c>
      <c r="E58" s="3">
        <f>+E56+E57</f>
        <v>506143</v>
      </c>
      <c r="F58" s="3" t="s">
        <v>99</v>
      </c>
      <c r="G58" s="3">
        <f>+G56+G57</f>
        <v>104203</v>
      </c>
      <c r="H58" s="11">
        <f>+H56+H57</f>
        <v>1694532</v>
      </c>
    </row>
    <row r="59" spans="1:8" ht="13.5">
      <c r="A59" s="65" t="s">
        <v>127</v>
      </c>
      <c r="B59" s="66" t="s">
        <v>192</v>
      </c>
      <c r="C59" s="67">
        <v>31</v>
      </c>
      <c r="D59" s="3">
        <v>248675</v>
      </c>
      <c r="E59" s="3">
        <v>944582</v>
      </c>
      <c r="F59" s="3" t="s">
        <v>99</v>
      </c>
      <c r="G59" s="3">
        <v>62621</v>
      </c>
      <c r="H59" s="68">
        <v>346617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7158</v>
      </c>
      <c r="H60" s="68">
        <v>93693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484438</v>
      </c>
      <c r="F62" s="3" t="s">
        <v>99</v>
      </c>
      <c r="G62" s="3" t="s">
        <v>99</v>
      </c>
      <c r="H62" s="68">
        <v>250164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269692</v>
      </c>
      <c r="F63" s="3" t="s">
        <v>99</v>
      </c>
      <c r="G63" s="3">
        <v>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2964171</v>
      </c>
      <c r="E64" s="3">
        <f>+E49+E50+E51+E54-E55-E56-E59</f>
        <v>1421081</v>
      </c>
      <c r="F64" s="3" t="s">
        <v>99</v>
      </c>
      <c r="G64" s="3">
        <f>+G49+G50+G51+G54-G55-G56-G59</f>
        <v>1233375</v>
      </c>
      <c r="H64" s="68">
        <f>+H49+H50+H51+H54-H55-H56-H59</f>
        <v>309715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3237208</v>
      </c>
      <c r="E65" s="3">
        <f>+E66+E67</f>
        <v>1457710</v>
      </c>
      <c r="F65" s="3" t="s">
        <v>99</v>
      </c>
      <c r="G65" s="3">
        <f>+G66+G67</f>
        <v>1466407</v>
      </c>
      <c r="H65" s="68">
        <f>+H66+H67</f>
        <v>313091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1683489</v>
      </c>
      <c r="E66" s="3">
        <v>437181</v>
      </c>
      <c r="F66" s="3" t="s">
        <v>99</v>
      </c>
      <c r="G66" s="3">
        <v>974160</v>
      </c>
      <c r="H66" s="68">
        <v>272148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1553719</v>
      </c>
      <c r="E67" s="3">
        <v>1020529</v>
      </c>
      <c r="F67" s="3" t="s">
        <v>99</v>
      </c>
      <c r="G67" s="3">
        <v>492247</v>
      </c>
      <c r="H67" s="68">
        <v>40943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303109</v>
      </c>
      <c r="E69" s="3">
        <f>+E33+E70</f>
        <v>224857</v>
      </c>
      <c r="F69" s="3" t="s">
        <v>99</v>
      </c>
      <c r="G69" s="3">
        <f>+G33+G70</f>
        <v>77376</v>
      </c>
      <c r="H69" s="68">
        <f>+H33+H70</f>
        <v>876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-273037</v>
      </c>
      <c r="E70" s="3">
        <f>+E64-E65</f>
        <v>-36629</v>
      </c>
      <c r="F70" s="3" t="s">
        <v>99</v>
      </c>
      <c r="G70" s="3">
        <f>+G64-G65</f>
        <v>-233032</v>
      </c>
      <c r="H70" s="68">
        <f>+H64-H65</f>
        <v>-3376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72332</v>
      </c>
      <c r="E71" s="3">
        <f>+E72+E73</f>
        <v>40709</v>
      </c>
      <c r="F71" s="3" t="s">
        <v>99</v>
      </c>
      <c r="G71" s="3">
        <f>+G72+G73</f>
        <v>223064</v>
      </c>
      <c r="H71" s="68">
        <f>+H72+H73</f>
        <v>80113</v>
      </c>
    </row>
    <row r="72" spans="1:8" ht="13.5">
      <c r="A72" s="62" t="s">
        <v>152</v>
      </c>
      <c r="B72" s="63" t="s">
        <v>194</v>
      </c>
      <c r="C72" s="64">
        <v>40</v>
      </c>
      <c r="D72" s="3">
        <v>8846</v>
      </c>
      <c r="E72" s="3">
        <v>5528</v>
      </c>
      <c r="F72" s="3" t="s">
        <v>99</v>
      </c>
      <c r="G72" s="3">
        <v>3318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63486</v>
      </c>
      <c r="E73" s="3">
        <v>35181</v>
      </c>
      <c r="F73" s="3" t="s">
        <v>99</v>
      </c>
      <c r="G73" s="3">
        <v>219746</v>
      </c>
      <c r="H73" s="68">
        <v>80113</v>
      </c>
    </row>
    <row r="74" spans="1:8" ht="16.5">
      <c r="A74" s="65" t="s">
        <v>196</v>
      </c>
      <c r="B74" s="66" t="s">
        <v>197</v>
      </c>
      <c r="C74" s="67">
        <v>42</v>
      </c>
      <c r="D74" s="3">
        <v>448061</v>
      </c>
      <c r="E74" s="3">
        <v>651473</v>
      </c>
      <c r="F74" s="3" t="s">
        <v>99</v>
      </c>
      <c r="G74" s="3">
        <v>64291</v>
      </c>
      <c r="H74" s="68">
        <v>3851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3272</v>
      </c>
      <c r="H75" s="68">
        <v>1989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185847</v>
      </c>
      <c r="F77" s="3" t="s">
        <v>99</v>
      </c>
      <c r="G77" s="3" t="s">
        <v>99</v>
      </c>
      <c r="H77" s="68">
        <v>0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80446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567479</v>
      </c>
      <c r="E79" s="3">
        <f>+E80+E81</f>
        <v>318179</v>
      </c>
      <c r="F79" s="3" t="s">
        <v>99</v>
      </c>
      <c r="G79" s="3">
        <f>+G80+G81</f>
        <v>242333</v>
      </c>
      <c r="H79" s="68">
        <f>+H80+H81</f>
        <v>6967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565929</v>
      </c>
      <c r="E80" s="3">
        <v>316629</v>
      </c>
      <c r="F80" s="3" t="s">
        <v>99</v>
      </c>
      <c r="G80" s="3">
        <v>242333</v>
      </c>
      <c r="H80" s="68">
        <v>6967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1550</v>
      </c>
      <c r="E81" s="3">
        <v>1550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-16889</v>
      </c>
      <c r="E82" s="3">
        <v>3418</v>
      </c>
      <c r="F82" s="3" t="s">
        <v>99</v>
      </c>
      <c r="G82" s="3">
        <v>-20322</v>
      </c>
      <c r="H82" s="68">
        <v>15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550590</v>
      </c>
      <c r="E83" s="76">
        <f>+E79+E82</f>
        <v>321597</v>
      </c>
      <c r="F83" s="3" t="s">
        <v>99</v>
      </c>
      <c r="G83" s="76">
        <f>+G79+G82</f>
        <v>222011</v>
      </c>
      <c r="H83" s="11">
        <f>+H79+H82</f>
        <v>6982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-623210</v>
      </c>
      <c r="E84" s="76">
        <f>+E69+E71-E74-E83</f>
        <v>-707504</v>
      </c>
      <c r="F84" s="3" t="s">
        <v>99</v>
      </c>
      <c r="G84" s="76">
        <f>+G69+G71-G74-G83</f>
        <v>14138</v>
      </c>
      <c r="H84" s="68">
        <f>+H69+H71-H74-H83</f>
        <v>70156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7215611</v>
      </c>
      <c r="E85" s="76">
        <f>+E31+E35+E36+E41+E42+E55+E58+E59+E74+E83</f>
        <v>4693410</v>
      </c>
      <c r="F85" s="3" t="s">
        <v>99</v>
      </c>
      <c r="G85" s="76">
        <f>+G31+G35+G36+G41+G42+G55+G58+G59+G74+G83</f>
        <v>1809426</v>
      </c>
      <c r="H85" s="68">
        <f>+H31+H35+H36+H41+H42+H55+H58+H59+H74+H83</f>
        <v>2091460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6592401</v>
      </c>
      <c r="E86" s="76">
        <f>+E30+E37+E39+E40+E50+E51+E54+E71</f>
        <v>3985906</v>
      </c>
      <c r="F86" s="3" t="s">
        <v>99</v>
      </c>
      <c r="G86" s="76">
        <f>+G30+G37+G39+G40+G50+G51+G54+G71</f>
        <v>1823564</v>
      </c>
      <c r="H86" s="68">
        <f>+H30+H37+H39+H40+H50+H51+H54+H71</f>
        <v>2161616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703368</v>
      </c>
      <c r="E88" s="3">
        <v>698634</v>
      </c>
      <c r="F88" s="3" t="s">
        <v>99</v>
      </c>
      <c r="G88" s="3">
        <v>6189</v>
      </c>
      <c r="H88" s="68">
        <v>531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-618230</v>
      </c>
      <c r="E89" s="111">
        <v>-702524</v>
      </c>
      <c r="F89" s="93" t="s">
        <v>99</v>
      </c>
      <c r="G89" s="111">
        <v>14138</v>
      </c>
      <c r="H89" s="112">
        <v>70156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205</v>
      </c>
      <c r="C5" s="95"/>
      <c r="D5" s="20"/>
      <c r="E5" s="21"/>
      <c r="F5" s="95"/>
      <c r="G5" s="95"/>
      <c r="H5" s="96"/>
    </row>
    <row r="6" spans="1:8" s="26" customFormat="1" ht="14.25" thickBot="1">
      <c r="A6" s="23" t="s">
        <v>3</v>
      </c>
      <c r="B6" s="7" t="s">
        <v>182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4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2000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2867457.803</v>
      </c>
      <c r="E25" s="60">
        <f>+E26+E27</f>
        <v>1390882</v>
      </c>
      <c r="F25" s="60" t="s">
        <v>99</v>
      </c>
      <c r="G25" s="60">
        <f>+G26+G27</f>
        <v>1436020</v>
      </c>
      <c r="H25" s="61">
        <f>+H26+H27</f>
        <v>40555.803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45886</v>
      </c>
      <c r="E26" s="3">
        <v>36816</v>
      </c>
      <c r="F26" s="3" t="s">
        <v>99</v>
      </c>
      <c r="G26" s="3">
        <v>9070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2821571.803</v>
      </c>
      <c r="E27" s="3">
        <f>SUM(E28:E29)</f>
        <v>1354066</v>
      </c>
      <c r="F27" s="3" t="s">
        <v>99</v>
      </c>
      <c r="G27" s="3">
        <f>SUM(G28:G29)</f>
        <v>1426950</v>
      </c>
      <c r="H27" s="68">
        <f>SUM(H28:H29)</f>
        <v>40555.803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327017</v>
      </c>
      <c r="E28" s="3">
        <v>163042</v>
      </c>
      <c r="F28" s="3" t="s">
        <v>99</v>
      </c>
      <c r="G28" s="3">
        <v>162921</v>
      </c>
      <c r="H28" s="68">
        <v>1054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2494554.803</v>
      </c>
      <c r="E29" s="3">
        <v>1191024</v>
      </c>
      <c r="F29" s="3" t="s">
        <v>99</v>
      </c>
      <c r="G29" s="3">
        <v>1264029</v>
      </c>
      <c r="H29" s="68">
        <v>39501.803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372903</v>
      </c>
      <c r="E30" s="76">
        <f>+E28+E26</f>
        <v>199858</v>
      </c>
      <c r="F30" s="3" t="s">
        <v>99</v>
      </c>
      <c r="G30" s="76">
        <f>+G28+G26</f>
        <v>171991</v>
      </c>
      <c r="H30" s="11">
        <f>+H28+H26</f>
        <v>1054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910571.803</v>
      </c>
      <c r="E31" s="3">
        <v>463051</v>
      </c>
      <c r="F31" s="3" t="s">
        <v>99</v>
      </c>
      <c r="G31" s="3">
        <v>430557</v>
      </c>
      <c r="H31" s="68">
        <v>16963.803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1956886</v>
      </c>
      <c r="E32" s="3">
        <f>+E25-E31</f>
        <v>927831</v>
      </c>
      <c r="F32" s="3" t="s">
        <v>99</v>
      </c>
      <c r="G32" s="3">
        <f>+G25-G31</f>
        <v>1005463</v>
      </c>
      <c r="H32" s="68">
        <f>+H25-H31</f>
        <v>23592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540207</v>
      </c>
      <c r="E33" s="76">
        <v>244824</v>
      </c>
      <c r="F33" s="3" t="s">
        <v>99</v>
      </c>
      <c r="G33" s="76">
        <v>291394</v>
      </c>
      <c r="H33" s="11">
        <v>3989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1416679</v>
      </c>
      <c r="E34" s="3">
        <f>+E32-E33</f>
        <v>683007</v>
      </c>
      <c r="F34" s="3" t="s">
        <v>99</v>
      </c>
      <c r="G34" s="3">
        <f>+G32-G33</f>
        <v>714069</v>
      </c>
      <c r="H34" s="68">
        <f>+H32-H33</f>
        <v>19603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1415027</v>
      </c>
      <c r="E35" s="3">
        <v>681769</v>
      </c>
      <c r="F35" s="3" t="s">
        <v>99</v>
      </c>
      <c r="G35" s="3">
        <v>713655</v>
      </c>
      <c r="H35" s="68">
        <v>19603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1652</v>
      </c>
      <c r="E38" s="3">
        <f>+E34-E35-E36+E37</f>
        <v>1238</v>
      </c>
      <c r="F38" s="3" t="s">
        <v>99</v>
      </c>
      <c r="G38" s="3">
        <f>+G34-G35-G36+G37</f>
        <v>414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2176542</v>
      </c>
      <c r="E39" s="3">
        <v>1933656</v>
      </c>
      <c r="F39" s="3" t="s">
        <v>99</v>
      </c>
      <c r="G39" s="3">
        <v>242886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165340</v>
      </c>
      <c r="E40" s="3">
        <v>122381</v>
      </c>
      <c r="F40" s="3" t="s">
        <v>99</v>
      </c>
      <c r="G40" s="3">
        <v>45191</v>
      </c>
      <c r="H40" s="68">
        <v>396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219113</v>
      </c>
      <c r="E41" s="3">
        <v>204817</v>
      </c>
      <c r="F41" s="3" t="s">
        <v>99</v>
      </c>
      <c r="G41" s="3">
        <v>14296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v>725201</v>
      </c>
      <c r="E42" s="3">
        <f>+E47+E48</f>
        <v>722214</v>
      </c>
      <c r="F42" s="3" t="s">
        <v>99</v>
      </c>
      <c r="G42" s="3">
        <f>+G47+G48</f>
        <v>5180</v>
      </c>
      <c r="H42" s="68">
        <f>+H47+H48</f>
        <v>435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437</v>
      </c>
      <c r="H43" s="68">
        <v>435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1756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725201</v>
      </c>
      <c r="E47" s="3">
        <v>722214</v>
      </c>
      <c r="F47" s="3" t="s">
        <v>99</v>
      </c>
      <c r="G47" s="3">
        <v>5180</v>
      </c>
      <c r="H47" s="68">
        <v>435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1399220</v>
      </c>
      <c r="E49" s="3">
        <f>+E38+E39+E40-E41-E42</f>
        <v>1130244</v>
      </c>
      <c r="F49" s="3" t="s">
        <v>99</v>
      </c>
      <c r="G49" s="3">
        <f>+G38+G39+G40-G41-G42</f>
        <v>269015</v>
      </c>
      <c r="H49" s="68">
        <f>+H38+H39+H40-H41-H42</f>
        <v>-39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1287888</v>
      </c>
      <c r="E50" s="3">
        <v>1025569</v>
      </c>
      <c r="F50" s="3" t="s">
        <v>99</v>
      </c>
      <c r="G50" s="3">
        <v>262319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1749057.4</v>
      </c>
      <c r="E51" s="3">
        <f>+E52+E53</f>
        <v>145049</v>
      </c>
      <c r="F51" s="3" t="s">
        <v>99</v>
      </c>
      <c r="G51" s="3">
        <f>+G52+G53</f>
        <v>3851</v>
      </c>
      <c r="H51" s="68">
        <f>+H52+H53</f>
        <v>1600157.4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1738929.4</v>
      </c>
      <c r="E52" s="3">
        <v>138929</v>
      </c>
      <c r="F52" s="3" t="s">
        <v>99</v>
      </c>
      <c r="G52" s="3">
        <v>0</v>
      </c>
      <c r="H52" s="68">
        <v>1600000.4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10128</v>
      </c>
      <c r="E53" s="3">
        <v>6120</v>
      </c>
      <c r="F53" s="3" t="s">
        <v>99</v>
      </c>
      <c r="G53" s="3">
        <v>3851</v>
      </c>
      <c r="H53" s="68">
        <v>157</v>
      </c>
    </row>
    <row r="54" spans="1:8" ht="13.5">
      <c r="A54" s="73" t="s">
        <v>117</v>
      </c>
      <c r="B54" s="74" t="s">
        <v>191</v>
      </c>
      <c r="C54" s="75">
        <v>26</v>
      </c>
      <c r="D54" s="3">
        <v>86720</v>
      </c>
      <c r="E54" s="3">
        <v>155053</v>
      </c>
      <c r="F54" s="3" t="s">
        <v>99</v>
      </c>
      <c r="G54" s="3">
        <v>719292</v>
      </c>
      <c r="H54" s="68">
        <v>153223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1681173</v>
      </c>
      <c r="E56" s="3">
        <v>373192</v>
      </c>
      <c r="F56" s="3" t="s">
        <v>99</v>
      </c>
      <c r="G56" s="3">
        <v>90055</v>
      </c>
      <c r="H56" s="68">
        <v>1217926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339072.2</v>
      </c>
      <c r="E57" s="3">
        <v>99969</v>
      </c>
      <c r="F57" s="3" t="s">
        <v>99</v>
      </c>
      <c r="G57" s="3">
        <v>6934</v>
      </c>
      <c r="H57" s="68">
        <v>232169.2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2020245.2</v>
      </c>
      <c r="E58" s="3">
        <f>+E56+E57</f>
        <v>473161</v>
      </c>
      <c r="F58" s="3" t="s">
        <v>99</v>
      </c>
      <c r="G58" s="3">
        <f>+G56+G57</f>
        <v>96989</v>
      </c>
      <c r="H58" s="11">
        <f>+H56+H57</f>
        <v>1450095.2</v>
      </c>
    </row>
    <row r="59" spans="1:8" ht="13.5">
      <c r="A59" s="65" t="s">
        <v>127</v>
      </c>
      <c r="B59" s="66" t="s">
        <v>192</v>
      </c>
      <c r="C59" s="67">
        <v>31</v>
      </c>
      <c r="D59" s="3">
        <v>212072.2</v>
      </c>
      <c r="E59" s="3">
        <v>778789</v>
      </c>
      <c r="F59" s="3" t="s">
        <v>99</v>
      </c>
      <c r="G59" s="3">
        <v>56495</v>
      </c>
      <c r="H59" s="68">
        <v>317636.2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7635</v>
      </c>
      <c r="H60" s="68">
        <v>86375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471565</v>
      </c>
      <c r="F62" s="3" t="s">
        <v>99</v>
      </c>
      <c r="G62" s="3" t="s">
        <v>99</v>
      </c>
      <c r="H62" s="68">
        <v>230935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144205</v>
      </c>
      <c r="F63" s="3" t="s">
        <v>99</v>
      </c>
      <c r="G63" s="3">
        <v>133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2629640.2</v>
      </c>
      <c r="E64" s="3">
        <f>+E49+E50+E51+E54-E55-E56-E59</f>
        <v>1303934</v>
      </c>
      <c r="F64" s="3" t="s">
        <v>99</v>
      </c>
      <c r="G64" s="3">
        <f>+G49+G50+G51+G54-G55-G56-G59</f>
        <v>1107927</v>
      </c>
      <c r="H64" s="68">
        <f>+H49+H50+H51+H54-H55-H56-H59</f>
        <v>217779.1999999999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2833627.003</v>
      </c>
      <c r="E65" s="3">
        <f>+E66+E67</f>
        <v>1290993</v>
      </c>
      <c r="F65" s="3" t="s">
        <v>99</v>
      </c>
      <c r="G65" s="3">
        <f>+G66+G67</f>
        <v>1270963</v>
      </c>
      <c r="H65" s="68">
        <f>+H66+H67</f>
        <v>271671.003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1468093.2</v>
      </c>
      <c r="E66" s="3">
        <v>385368</v>
      </c>
      <c r="F66" s="3" t="s">
        <v>99</v>
      </c>
      <c r="G66" s="3">
        <v>850556</v>
      </c>
      <c r="H66" s="68">
        <v>232169.2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1365533.803</v>
      </c>
      <c r="E67" s="3">
        <v>905625</v>
      </c>
      <c r="F67" s="3" t="s">
        <v>99</v>
      </c>
      <c r="G67" s="3">
        <v>420407</v>
      </c>
      <c r="H67" s="68">
        <v>39501.803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336220.19700000016</v>
      </c>
      <c r="E69" s="3">
        <f>+E33+E70</f>
        <v>257765</v>
      </c>
      <c r="F69" s="3" t="s">
        <v>99</v>
      </c>
      <c r="G69" s="3">
        <f>+G33+G70</f>
        <v>128358</v>
      </c>
      <c r="H69" s="68">
        <f>+H33+H70</f>
        <v>-49902.80300000013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-203986.80299999984</v>
      </c>
      <c r="E70" s="3">
        <f>+E64-E65</f>
        <v>12941</v>
      </c>
      <c r="F70" s="3" t="s">
        <v>99</v>
      </c>
      <c r="G70" s="3">
        <f>+G64-G65</f>
        <v>-163036</v>
      </c>
      <c r="H70" s="68">
        <f>+H64-H65</f>
        <v>-53891.80300000013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56608</v>
      </c>
      <c r="E71" s="3">
        <f>+E72+E73</f>
        <v>29084</v>
      </c>
      <c r="F71" s="3" t="s">
        <v>99</v>
      </c>
      <c r="G71" s="3">
        <f>+G72+G73</f>
        <v>91787</v>
      </c>
      <c r="H71" s="68">
        <f>+H72+H73</f>
        <v>43641</v>
      </c>
    </row>
    <row r="72" spans="1:8" ht="13.5">
      <c r="A72" s="62" t="s">
        <v>152</v>
      </c>
      <c r="B72" s="63" t="s">
        <v>194</v>
      </c>
      <c r="C72" s="64">
        <v>40</v>
      </c>
      <c r="D72" s="3">
        <v>7110</v>
      </c>
      <c r="E72" s="3">
        <v>4380</v>
      </c>
      <c r="F72" s="3" t="s">
        <v>99</v>
      </c>
      <c r="G72" s="3">
        <v>2730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49498</v>
      </c>
      <c r="E73" s="3">
        <v>24704</v>
      </c>
      <c r="F73" s="3" t="s">
        <v>99</v>
      </c>
      <c r="G73" s="3">
        <v>89057</v>
      </c>
      <c r="H73" s="68">
        <v>43641</v>
      </c>
    </row>
    <row r="74" spans="1:8" ht="16.5">
      <c r="A74" s="65" t="s">
        <v>196</v>
      </c>
      <c r="B74" s="66" t="s">
        <v>197</v>
      </c>
      <c r="C74" s="67">
        <v>42</v>
      </c>
      <c r="D74" s="3">
        <v>377631.2</v>
      </c>
      <c r="E74" s="3">
        <v>423385</v>
      </c>
      <c r="F74" s="3" t="s">
        <v>99</v>
      </c>
      <c r="G74" s="3">
        <v>57653</v>
      </c>
      <c r="H74" s="68">
        <v>4497.2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753</v>
      </c>
      <c r="H75" s="68">
        <v>1649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61024</v>
      </c>
      <c r="F77" s="3" t="s">
        <v>99</v>
      </c>
      <c r="G77" s="3" t="s">
        <v>99</v>
      </c>
      <c r="H77" s="68">
        <v>837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43639</v>
      </c>
      <c r="F78" s="3" t="s">
        <v>99</v>
      </c>
      <c r="G78" s="3">
        <v>2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433556</v>
      </c>
      <c r="E79" s="3">
        <f>+E80+E81</f>
        <v>211131</v>
      </c>
      <c r="F79" s="3" t="s">
        <v>99</v>
      </c>
      <c r="G79" s="3">
        <f>+G80+G81</f>
        <v>218360</v>
      </c>
      <c r="H79" s="68">
        <f>+H80+H81</f>
        <v>4065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433223</v>
      </c>
      <c r="E80" s="3">
        <v>210798</v>
      </c>
      <c r="F80" s="3" t="s">
        <v>99</v>
      </c>
      <c r="G80" s="3">
        <v>218360</v>
      </c>
      <c r="H80" s="68">
        <v>4065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333</v>
      </c>
      <c r="E81" s="3">
        <v>333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-18679</v>
      </c>
      <c r="E82" s="3">
        <v>1341</v>
      </c>
      <c r="F82" s="3" t="s">
        <v>99</v>
      </c>
      <c r="G82" s="3">
        <v>-20023</v>
      </c>
      <c r="H82" s="68">
        <v>3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414877</v>
      </c>
      <c r="E83" s="76">
        <f>+E79+E82</f>
        <v>212472</v>
      </c>
      <c r="F83" s="3" t="s">
        <v>99</v>
      </c>
      <c r="G83" s="76">
        <f>+G79+G82</f>
        <v>198337</v>
      </c>
      <c r="H83" s="11">
        <f>+H79+H82</f>
        <v>4068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-399680.00299999985</v>
      </c>
      <c r="E84" s="76">
        <f>+E69+E71-E74-E83</f>
        <v>-349008</v>
      </c>
      <c r="F84" s="3" t="s">
        <v>99</v>
      </c>
      <c r="G84" s="76">
        <f>+G69+G71-G74-G83</f>
        <v>-35845</v>
      </c>
      <c r="H84" s="68">
        <f>+H69+H71-H74-H83</f>
        <v>-14827.003000000132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6294738.403</v>
      </c>
      <c r="E85" s="76">
        <f>+E31+E35+E36+E41+E42+E55+E58+E59+E74+E83</f>
        <v>3959658</v>
      </c>
      <c r="F85" s="3" t="s">
        <v>99</v>
      </c>
      <c r="G85" s="76">
        <f>+G31+G35+G36+G41+G42+G55+G58+G59+G74+G83</f>
        <v>1573162</v>
      </c>
      <c r="H85" s="68">
        <f>+H31+H35+H36+H41+H42+H55+H58+H59+H74+H83</f>
        <v>1813298.403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5895058.4</v>
      </c>
      <c r="E86" s="76">
        <f>+E30+E37+E39+E40+E50+E51+E54+E71</f>
        <v>3610650</v>
      </c>
      <c r="F86" s="3" t="s">
        <v>99</v>
      </c>
      <c r="G86" s="76">
        <f>+G30+G37+G39+G40+G50+G51+G54+G71</f>
        <v>1537317</v>
      </c>
      <c r="H86" s="68">
        <f>+H30+H37+H39+H40+H50+H51+H54+H71</f>
        <v>1798471.4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717853</v>
      </c>
      <c r="E88" s="3">
        <v>714866</v>
      </c>
      <c r="F88" s="3" t="s">
        <v>99</v>
      </c>
      <c r="G88" s="3">
        <v>5180</v>
      </c>
      <c r="H88" s="68">
        <v>435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-392332.003</v>
      </c>
      <c r="E89" s="111">
        <v>-341660</v>
      </c>
      <c r="F89" s="93" t="s">
        <v>99</v>
      </c>
      <c r="G89" s="111">
        <v>-35845</v>
      </c>
      <c r="H89" s="112">
        <v>-14827.002999999997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206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2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1999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2522134</v>
      </c>
      <c r="E25" s="60">
        <f>+E26+E27</f>
        <v>1307022</v>
      </c>
      <c r="F25" s="60" t="s">
        <v>99</v>
      </c>
      <c r="G25" s="60">
        <f>+G26+G27</f>
        <v>1177948</v>
      </c>
      <c r="H25" s="61">
        <f>+H26+H27</f>
        <v>37164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0</v>
      </c>
      <c r="E26" s="3">
        <v>0</v>
      </c>
      <c r="F26" s="3" t="s">
        <v>99</v>
      </c>
      <c r="G26" s="3">
        <v>0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2522134</v>
      </c>
      <c r="E27" s="3">
        <f>SUM(E28:E29)</f>
        <v>1307022</v>
      </c>
      <c r="F27" s="3" t="s">
        <v>99</v>
      </c>
      <c r="G27" s="3">
        <f>SUM(G28:G29)</f>
        <v>1177948</v>
      </c>
      <c r="H27" s="68">
        <f>SUM(H28:H29)</f>
        <v>37164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352932</v>
      </c>
      <c r="E28" s="3">
        <v>185061</v>
      </c>
      <c r="F28" s="3" t="s">
        <v>99</v>
      </c>
      <c r="G28" s="3">
        <v>166832</v>
      </c>
      <c r="H28" s="68">
        <v>1039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2169202</v>
      </c>
      <c r="E29" s="3">
        <v>1121961</v>
      </c>
      <c r="F29" s="3" t="s">
        <v>99</v>
      </c>
      <c r="G29" s="3">
        <v>1011116</v>
      </c>
      <c r="H29" s="68">
        <v>36125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352932</v>
      </c>
      <c r="E30" s="76">
        <f>+E28+E26</f>
        <v>185061</v>
      </c>
      <c r="F30" s="3" t="s">
        <v>99</v>
      </c>
      <c r="G30" s="76">
        <f>+G28+G26</f>
        <v>166832</v>
      </c>
      <c r="H30" s="11">
        <f>+H28+H26</f>
        <v>1039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794591</v>
      </c>
      <c r="E31" s="3">
        <v>394662</v>
      </c>
      <c r="F31" s="3" t="s">
        <v>99</v>
      </c>
      <c r="G31" s="3">
        <v>384259</v>
      </c>
      <c r="H31" s="68">
        <v>15670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1727543</v>
      </c>
      <c r="E32" s="3">
        <f>+E25-E31</f>
        <v>912360</v>
      </c>
      <c r="F32" s="3" t="s">
        <v>99</v>
      </c>
      <c r="G32" s="3">
        <f>+G25-G31</f>
        <v>793689</v>
      </c>
      <c r="H32" s="68">
        <f>+H25-H31</f>
        <v>21494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490254</v>
      </c>
      <c r="E33" s="76">
        <v>341826</v>
      </c>
      <c r="F33" s="3" t="s">
        <v>99</v>
      </c>
      <c r="G33" s="76">
        <v>146067</v>
      </c>
      <c r="H33" s="11">
        <v>2361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1237289</v>
      </c>
      <c r="E34" s="3">
        <f>+E32-E33</f>
        <v>570534</v>
      </c>
      <c r="F34" s="3" t="s">
        <v>99</v>
      </c>
      <c r="G34" s="3">
        <f>+G32-G33</f>
        <v>647622</v>
      </c>
      <c r="H34" s="68">
        <f>+H32-H33</f>
        <v>19133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1237289</v>
      </c>
      <c r="E35" s="3">
        <v>570534</v>
      </c>
      <c r="F35" s="3" t="s">
        <v>99</v>
      </c>
      <c r="G35" s="3">
        <v>647622</v>
      </c>
      <c r="H35" s="68">
        <v>19133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0</v>
      </c>
      <c r="E38" s="3">
        <f>+E34-E35-E36+E37</f>
        <v>0</v>
      </c>
      <c r="F38" s="3" t="s">
        <v>99</v>
      </c>
      <c r="G38" s="3">
        <f>+G34-G35-G36+G37</f>
        <v>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1855417</v>
      </c>
      <c r="E39" s="3">
        <v>1647421</v>
      </c>
      <c r="F39" s="3" t="s">
        <v>99</v>
      </c>
      <c r="G39" s="3">
        <v>207996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125992</v>
      </c>
      <c r="E40" s="3">
        <v>86689</v>
      </c>
      <c r="F40" s="3" t="s">
        <v>99</v>
      </c>
      <c r="G40" s="3">
        <v>40115</v>
      </c>
      <c r="H40" s="68">
        <v>2433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220217</v>
      </c>
      <c r="E41" s="3">
        <v>205988</v>
      </c>
      <c r="F41" s="3" t="s">
        <v>99</v>
      </c>
      <c r="G41" s="3">
        <v>14229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v>840898</v>
      </c>
      <c r="E42" s="3">
        <f>+E47+E48</f>
        <v>833501</v>
      </c>
      <c r="F42" s="3" t="s">
        <v>99</v>
      </c>
      <c r="G42" s="3">
        <f>+G47+G48</f>
        <v>10066</v>
      </c>
      <c r="H42" s="68">
        <f>+H47+H48</f>
        <v>576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1280</v>
      </c>
      <c r="H43" s="68">
        <v>573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1392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840898</v>
      </c>
      <c r="E47" s="3">
        <v>833501</v>
      </c>
      <c r="F47" s="3" t="s">
        <v>99</v>
      </c>
      <c r="G47" s="3">
        <v>10066</v>
      </c>
      <c r="H47" s="68">
        <v>576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920294</v>
      </c>
      <c r="E49" s="3">
        <f>+E38+E39+E40-E41-E42</f>
        <v>694621</v>
      </c>
      <c r="F49" s="3" t="s">
        <v>99</v>
      </c>
      <c r="G49" s="3">
        <f>+G38+G39+G40-G41-G42</f>
        <v>223816</v>
      </c>
      <c r="H49" s="68">
        <f>+H38+H39+H40-H41-H42</f>
        <v>1857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1084794</v>
      </c>
      <c r="E50" s="3">
        <v>867592</v>
      </c>
      <c r="F50" s="3" t="s">
        <v>99</v>
      </c>
      <c r="G50" s="3">
        <v>217202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1519360</v>
      </c>
      <c r="E51" s="3">
        <f>+E52+E53</f>
        <v>127085</v>
      </c>
      <c r="F51" s="3" t="s">
        <v>99</v>
      </c>
      <c r="G51" s="3">
        <f>+G52+G53</f>
        <v>3720</v>
      </c>
      <c r="H51" s="68">
        <f>+H52+H53</f>
        <v>1388555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1509714</v>
      </c>
      <c r="E52" s="3">
        <v>121336</v>
      </c>
      <c r="F52" s="3" t="s">
        <v>99</v>
      </c>
      <c r="G52" s="3">
        <v>0</v>
      </c>
      <c r="H52" s="68">
        <v>1388378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9646</v>
      </c>
      <c r="E53" s="3">
        <v>5749</v>
      </c>
      <c r="F53" s="3" t="s">
        <v>99</v>
      </c>
      <c r="G53" s="3">
        <v>3720</v>
      </c>
      <c r="H53" s="68">
        <v>177</v>
      </c>
    </row>
    <row r="54" spans="1:8" ht="13.5">
      <c r="A54" s="73" t="s">
        <v>117</v>
      </c>
      <c r="B54" s="74" t="s">
        <v>191</v>
      </c>
      <c r="C54" s="75">
        <v>26</v>
      </c>
      <c r="D54" s="3">
        <v>75350</v>
      </c>
      <c r="E54" s="3">
        <v>146395</v>
      </c>
      <c r="F54" s="3" t="s">
        <v>99</v>
      </c>
      <c r="G54" s="3">
        <v>713766</v>
      </c>
      <c r="H54" s="68">
        <v>104527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1521131.9</v>
      </c>
      <c r="E56" s="3">
        <v>368434.9</v>
      </c>
      <c r="F56" s="3" t="s">
        <v>99</v>
      </c>
      <c r="G56" s="3">
        <v>89706</v>
      </c>
      <c r="H56" s="68">
        <v>1062991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307759</v>
      </c>
      <c r="E57" s="3">
        <v>90330</v>
      </c>
      <c r="F57" s="3" t="s">
        <v>99</v>
      </c>
      <c r="G57" s="3">
        <v>6667</v>
      </c>
      <c r="H57" s="68">
        <v>210762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+D56+D57</f>
        <v>1828890.9</v>
      </c>
      <c r="E58" s="3">
        <f>+E56+E57</f>
        <v>458764.9</v>
      </c>
      <c r="F58" s="3" t="s">
        <v>99</v>
      </c>
      <c r="G58" s="3">
        <f>+G56+G57</f>
        <v>96373</v>
      </c>
      <c r="H58" s="11">
        <f>+H56+H57</f>
        <v>1273753</v>
      </c>
    </row>
    <row r="59" spans="1:8" ht="13.5">
      <c r="A59" s="65" t="s">
        <v>127</v>
      </c>
      <c r="B59" s="66" t="s">
        <v>192</v>
      </c>
      <c r="C59" s="67">
        <v>31</v>
      </c>
      <c r="D59" s="3">
        <v>178889.1</v>
      </c>
      <c r="E59" s="3">
        <v>729828.1</v>
      </c>
      <c r="F59" s="3" t="s">
        <v>99</v>
      </c>
      <c r="G59" s="3">
        <v>45735</v>
      </c>
      <c r="H59" s="68">
        <v>292664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7269</v>
      </c>
      <c r="H60" s="68">
        <v>80856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490407</v>
      </c>
      <c r="F62" s="3" t="s">
        <v>99</v>
      </c>
      <c r="G62" s="3" t="s">
        <v>99</v>
      </c>
      <c r="H62" s="68">
        <v>211660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98906</v>
      </c>
      <c r="F63" s="3" t="s">
        <v>99</v>
      </c>
      <c r="G63" s="3">
        <v>240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1899777</v>
      </c>
      <c r="E64" s="3">
        <f>+E49+E50+E51+E54-E55-E56-E59</f>
        <v>737430.0000000001</v>
      </c>
      <c r="F64" s="3" t="s">
        <v>99</v>
      </c>
      <c r="G64" s="3">
        <f>+G49+G50+G51+G54-G55-G56-G59</f>
        <v>1023063</v>
      </c>
      <c r="H64" s="68">
        <f>+H49+H50+H51+H54-H55-H56-H59</f>
        <v>139284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2476961</v>
      </c>
      <c r="E65" s="3">
        <f>+E66+E67</f>
        <v>1212291</v>
      </c>
      <c r="F65" s="3" t="s">
        <v>99</v>
      </c>
      <c r="G65" s="3">
        <f>+G66+G67</f>
        <v>1017783</v>
      </c>
      <c r="H65" s="68">
        <f>+H66+H67</f>
        <v>246887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1320329</v>
      </c>
      <c r="E66" s="3">
        <v>366810</v>
      </c>
      <c r="F66" s="3" t="s">
        <v>99</v>
      </c>
      <c r="G66" s="3">
        <v>742757</v>
      </c>
      <c r="H66" s="68">
        <v>210762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1156632</v>
      </c>
      <c r="E67" s="3">
        <v>845481</v>
      </c>
      <c r="F67" s="3" t="s">
        <v>99</v>
      </c>
      <c r="G67" s="3">
        <v>275026</v>
      </c>
      <c r="H67" s="68">
        <v>36125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-86930</v>
      </c>
      <c r="E69" s="3">
        <f>+E33+E70</f>
        <v>-133034.99999999988</v>
      </c>
      <c r="F69" s="3" t="s">
        <v>99</v>
      </c>
      <c r="G69" s="3">
        <f>+G33+G70</f>
        <v>151347</v>
      </c>
      <c r="H69" s="68">
        <f>+H33+H70</f>
        <v>-105242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-577184</v>
      </c>
      <c r="E70" s="3">
        <f>+E64-E65</f>
        <v>-474860.9999999999</v>
      </c>
      <c r="F70" s="3" t="s">
        <v>99</v>
      </c>
      <c r="G70" s="3">
        <f>+G64-G65</f>
        <v>5280</v>
      </c>
      <c r="H70" s="68">
        <f>+H64-H65</f>
        <v>-107603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47297</v>
      </c>
      <c r="E71" s="3">
        <f>+E72+E73</f>
        <v>21288</v>
      </c>
      <c r="F71" s="3" t="s">
        <v>99</v>
      </c>
      <c r="G71" s="3">
        <f>+G72+G73</f>
        <v>60305</v>
      </c>
      <c r="H71" s="68">
        <f>+H72+H73</f>
        <v>93131</v>
      </c>
    </row>
    <row r="72" spans="1:8" ht="13.5">
      <c r="A72" s="62" t="s">
        <v>152</v>
      </c>
      <c r="B72" s="63" t="s">
        <v>194</v>
      </c>
      <c r="C72" s="64">
        <v>40</v>
      </c>
      <c r="D72" s="3">
        <v>6338</v>
      </c>
      <c r="E72" s="3">
        <v>3946</v>
      </c>
      <c r="F72" s="3" t="s">
        <v>99</v>
      </c>
      <c r="G72" s="3">
        <v>2392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40959</v>
      </c>
      <c r="E73" s="3">
        <v>17342</v>
      </c>
      <c r="F73" s="3" t="s">
        <v>99</v>
      </c>
      <c r="G73" s="3">
        <v>57913</v>
      </c>
      <c r="H73" s="68">
        <v>93131</v>
      </c>
    </row>
    <row r="74" spans="1:8" ht="16.5">
      <c r="A74" s="65" t="s">
        <v>196</v>
      </c>
      <c r="B74" s="66" t="s">
        <v>197</v>
      </c>
      <c r="C74" s="67">
        <v>42</v>
      </c>
      <c r="D74" s="3">
        <v>342194</v>
      </c>
      <c r="E74" s="3">
        <v>422321</v>
      </c>
      <c r="F74" s="3" t="s">
        <v>99</v>
      </c>
      <c r="G74" s="3">
        <v>45532</v>
      </c>
      <c r="H74" s="68">
        <v>1768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628</v>
      </c>
      <c r="H75" s="68">
        <v>1463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32292</v>
      </c>
      <c r="F77" s="3" t="s">
        <v>99</v>
      </c>
      <c r="G77" s="3" t="s">
        <v>99</v>
      </c>
      <c r="H77" s="68">
        <v>304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92740</v>
      </c>
      <c r="F78" s="3" t="s">
        <v>99</v>
      </c>
      <c r="G78" s="3">
        <v>0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335981</v>
      </c>
      <c r="E79" s="3">
        <f>+E80+E81</f>
        <v>152916</v>
      </c>
      <c r="F79" s="3" t="s">
        <v>99</v>
      </c>
      <c r="G79" s="3">
        <f>+G80+G81</f>
        <v>178665</v>
      </c>
      <c r="H79" s="68">
        <f>+H80+H81</f>
        <v>4400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335469</v>
      </c>
      <c r="E80" s="3">
        <v>152404</v>
      </c>
      <c r="F80" s="3" t="s">
        <v>99</v>
      </c>
      <c r="G80" s="3">
        <v>178665</v>
      </c>
      <c r="H80" s="68">
        <v>4400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512</v>
      </c>
      <c r="E81" s="3">
        <v>512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-90191</v>
      </c>
      <c r="E82" s="3">
        <v>-75803</v>
      </c>
      <c r="F82" s="3" t="s">
        <v>99</v>
      </c>
      <c r="G82" s="3">
        <v>-14388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245790</v>
      </c>
      <c r="E83" s="76">
        <f>+E79+E82</f>
        <v>77113</v>
      </c>
      <c r="F83" s="3" t="s">
        <v>99</v>
      </c>
      <c r="G83" s="76">
        <f>+G79+G82</f>
        <v>164277</v>
      </c>
      <c r="H83" s="11">
        <f>+H79+H82</f>
        <v>4400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-627617</v>
      </c>
      <c r="E84" s="76">
        <f>+E69+E71-E74-E83</f>
        <v>-611180.9999999999</v>
      </c>
      <c r="F84" s="3" t="s">
        <v>99</v>
      </c>
      <c r="G84" s="76">
        <f>+G69+G71-G74-G83</f>
        <v>1843</v>
      </c>
      <c r="H84" s="68">
        <f>+H69+H71-H74-H83</f>
        <v>-18279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5688759</v>
      </c>
      <c r="E85" s="76">
        <f>+E31+E35+E36+E41+E42+E55+E58+E59+E74+E83</f>
        <v>3692712</v>
      </c>
      <c r="F85" s="3" t="s">
        <v>99</v>
      </c>
      <c r="G85" s="76">
        <f>+G31+G35+G36+G41+G42+G55+G58+G59+G74+G83</f>
        <v>1408093</v>
      </c>
      <c r="H85" s="68">
        <f>+H31+H35+H36+H41+H42+H55+H58+H59+H74+H83</f>
        <v>1607964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5061142</v>
      </c>
      <c r="E86" s="76">
        <f>+E30+E37+E39+E40+E50+E51+E54+E71</f>
        <v>3081531</v>
      </c>
      <c r="F86" s="3" t="s">
        <v>99</v>
      </c>
      <c r="G86" s="76">
        <f>+G30+G37+G39+G40+G50+G51+G54+G71</f>
        <v>1409936</v>
      </c>
      <c r="H86" s="68">
        <f>+H30+H37+H39+H40+H50+H51+H54+H71</f>
        <v>1589685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840898</v>
      </c>
      <c r="E88" s="3">
        <v>833501</v>
      </c>
      <c r="F88" s="3" t="s">
        <v>99</v>
      </c>
      <c r="G88" s="3">
        <v>10066</v>
      </c>
      <c r="H88" s="68">
        <v>576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-627617</v>
      </c>
      <c r="E89" s="111">
        <v>-611181</v>
      </c>
      <c r="F89" s="93" t="s">
        <v>99</v>
      </c>
      <c r="G89" s="111">
        <v>1843</v>
      </c>
      <c r="H89" s="112">
        <v>-18279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H89"/>
  <sheetViews>
    <sheetView zoomScale="85" zoomScaleNormal="85" workbookViewId="0" topLeftCell="A78">
      <selection activeCell="A90" sqref="A90"/>
    </sheetView>
  </sheetViews>
  <sheetFormatPr defaultColWidth="9.140625" defaultRowHeight="12.75"/>
  <cols>
    <col min="1" max="1" width="22.00390625" style="18" customWidth="1"/>
    <col min="2" max="2" width="50.421875" style="18" customWidth="1"/>
    <col min="3" max="3" width="15.28125" style="18" customWidth="1"/>
    <col min="4" max="4" width="25.00390625" style="18" customWidth="1"/>
    <col min="5" max="8" width="25.57421875" style="18" customWidth="1"/>
    <col min="9" max="16384" width="9.140625" style="18" customWidth="1"/>
  </cols>
  <sheetData>
    <row r="1" spans="1:7" s="17" customFormat="1" ht="16.5" thickBot="1">
      <c r="A1" s="12"/>
      <c r="B1" s="13"/>
      <c r="C1" s="14"/>
      <c r="D1" s="15"/>
      <c r="E1" s="15"/>
      <c r="F1" s="13"/>
      <c r="G1" s="16"/>
    </row>
    <row r="2" spans="1:8" ht="15.75">
      <c r="A2" s="4" t="s">
        <v>203</v>
      </c>
      <c r="B2" s="1"/>
      <c r="C2" s="1"/>
      <c r="D2" s="1"/>
      <c r="E2" s="1"/>
      <c r="F2" s="1"/>
      <c r="G2" s="94"/>
      <c r="H2" s="2"/>
    </row>
    <row r="3" spans="1:8" s="22" customFormat="1" ht="15">
      <c r="A3" s="19"/>
      <c r="B3" s="95"/>
      <c r="C3" s="95"/>
      <c r="D3" s="20"/>
      <c r="E3" s="21"/>
      <c r="F3" s="95"/>
      <c r="G3" s="95"/>
      <c r="H3" s="96"/>
    </row>
    <row r="4" spans="1:8" ht="12.75">
      <c r="A4" s="23" t="s">
        <v>0</v>
      </c>
      <c r="B4" s="6" t="s">
        <v>1</v>
      </c>
      <c r="C4" s="95"/>
      <c r="D4" s="20"/>
      <c r="E4" s="21"/>
      <c r="F4" s="95"/>
      <c r="G4" s="95"/>
      <c r="H4" s="96"/>
    </row>
    <row r="5" spans="1:8" ht="12.75">
      <c r="A5" s="23" t="s">
        <v>2</v>
      </c>
      <c r="B5" s="6" t="s">
        <v>208</v>
      </c>
      <c r="C5" s="95"/>
      <c r="D5" s="20"/>
      <c r="E5" s="21"/>
      <c r="F5" s="95"/>
      <c r="G5" s="95"/>
      <c r="H5" s="96"/>
    </row>
    <row r="6" spans="1:8" s="26" customFormat="1" ht="15" thickBot="1">
      <c r="A6" s="23" t="s">
        <v>3</v>
      </c>
      <c r="B6" s="7" t="s">
        <v>215</v>
      </c>
      <c r="C6" s="24"/>
      <c r="D6" s="25"/>
      <c r="E6" s="21"/>
      <c r="F6" s="95"/>
      <c r="G6" s="95"/>
      <c r="H6" s="96"/>
    </row>
    <row r="7" spans="1:8" s="26" customFormat="1" ht="12.75">
      <c r="A7" s="27" t="s">
        <v>4</v>
      </c>
      <c r="B7" s="97"/>
      <c r="C7" s="23" t="s">
        <v>5</v>
      </c>
      <c r="D7" s="28"/>
      <c r="E7" s="29" t="s">
        <v>6</v>
      </c>
      <c r="F7" s="30"/>
      <c r="G7" s="31"/>
      <c r="H7" s="32"/>
    </row>
    <row r="8" spans="1:8" s="26" customFormat="1" ht="12.75">
      <c r="A8" s="33" t="s">
        <v>7</v>
      </c>
      <c r="B8" s="8" t="s">
        <v>212</v>
      </c>
      <c r="C8" s="33" t="s">
        <v>8</v>
      </c>
      <c r="D8" s="34" t="s">
        <v>210</v>
      </c>
      <c r="E8" s="113" t="s">
        <v>214</v>
      </c>
      <c r="F8" s="114"/>
      <c r="G8" s="114"/>
      <c r="H8" s="115"/>
    </row>
    <row r="9" spans="1:8" s="26" customFormat="1" ht="12.75">
      <c r="A9" s="33" t="s">
        <v>9</v>
      </c>
      <c r="B9" s="8" t="s">
        <v>10</v>
      </c>
      <c r="C9" s="33" t="s">
        <v>11</v>
      </c>
      <c r="D9" s="34" t="s">
        <v>211</v>
      </c>
      <c r="E9" s="116"/>
      <c r="F9" s="114"/>
      <c r="G9" s="114"/>
      <c r="H9" s="115"/>
    </row>
    <row r="10" spans="1:8" s="26" customFormat="1" ht="13.5" thickBot="1">
      <c r="A10" s="33" t="s">
        <v>12</v>
      </c>
      <c r="B10" s="8" t="s">
        <v>13</v>
      </c>
      <c r="C10" s="33" t="s">
        <v>14</v>
      </c>
      <c r="D10" s="34" t="s">
        <v>216</v>
      </c>
      <c r="E10" s="35" t="s">
        <v>15</v>
      </c>
      <c r="F10" s="36"/>
      <c r="G10" s="37"/>
      <c r="H10" s="38"/>
    </row>
    <row r="11" spans="1:8" s="26" customFormat="1" ht="12.75">
      <c r="A11" s="33" t="s">
        <v>16</v>
      </c>
      <c r="B11" s="8" t="s">
        <v>17</v>
      </c>
      <c r="C11" s="39" t="s">
        <v>18</v>
      </c>
      <c r="D11" s="28"/>
      <c r="E11" s="35" t="s">
        <v>19</v>
      </c>
      <c r="F11" s="37"/>
      <c r="G11" s="37"/>
      <c r="H11" s="38"/>
    </row>
    <row r="12" spans="1:8" s="26" customFormat="1" ht="12.75">
      <c r="A12" s="33" t="s">
        <v>20</v>
      </c>
      <c r="B12" s="8"/>
      <c r="C12" s="33" t="s">
        <v>21</v>
      </c>
      <c r="D12" s="25">
        <v>2</v>
      </c>
      <c r="E12" s="35" t="s">
        <v>22</v>
      </c>
      <c r="F12" s="37"/>
      <c r="G12" s="40"/>
      <c r="H12" s="41"/>
    </row>
    <row r="13" spans="1:8" s="26" customFormat="1" ht="12.75">
      <c r="A13" s="33" t="s">
        <v>23</v>
      </c>
      <c r="B13" s="8"/>
      <c r="C13" s="33" t="s">
        <v>24</v>
      </c>
      <c r="D13" s="42"/>
      <c r="E13" s="35" t="s">
        <v>25</v>
      </c>
      <c r="F13" s="37"/>
      <c r="G13" s="37"/>
      <c r="H13" s="38"/>
    </row>
    <row r="14" spans="1:8" s="26" customFormat="1" ht="13.5" thickBot="1">
      <c r="A14" s="33" t="s">
        <v>26</v>
      </c>
      <c r="B14" s="9">
        <v>1998</v>
      </c>
      <c r="C14" s="43" t="s">
        <v>28</v>
      </c>
      <c r="D14" s="44" t="s">
        <v>220</v>
      </c>
      <c r="E14" s="45" t="s">
        <v>29</v>
      </c>
      <c r="F14" s="46"/>
      <c r="G14" s="46"/>
      <c r="H14" s="47"/>
    </row>
    <row r="15" spans="1:8" s="26" customFormat="1" ht="13.5" thickBot="1">
      <c r="A15" s="33" t="s">
        <v>30</v>
      </c>
      <c r="B15" s="8" t="s">
        <v>213</v>
      </c>
      <c r="C15" s="23" t="s">
        <v>31</v>
      </c>
      <c r="D15" s="42"/>
      <c r="E15" s="29" t="s">
        <v>32</v>
      </c>
      <c r="F15" s="97"/>
      <c r="G15" s="97"/>
      <c r="H15" s="98"/>
    </row>
    <row r="16" spans="1:8" s="26" customFormat="1" ht="12.75">
      <c r="A16" s="33" t="s">
        <v>33</v>
      </c>
      <c r="B16" s="10" t="s">
        <v>34</v>
      </c>
      <c r="C16" s="33" t="s">
        <v>35</v>
      </c>
      <c r="D16" s="42">
        <v>25</v>
      </c>
      <c r="E16" s="39" t="s">
        <v>36</v>
      </c>
      <c r="F16" s="97"/>
      <c r="G16" s="97"/>
      <c r="H16" s="98"/>
    </row>
    <row r="17" spans="1:8" s="26" customFormat="1" ht="13.5" thickBot="1">
      <c r="A17" s="33" t="s">
        <v>37</v>
      </c>
      <c r="B17" s="8"/>
      <c r="C17" s="33" t="s">
        <v>38</v>
      </c>
      <c r="D17" s="42">
        <v>4</v>
      </c>
      <c r="E17" s="33" t="s">
        <v>39</v>
      </c>
      <c r="F17" s="48"/>
      <c r="G17" s="95"/>
      <c r="H17" s="96"/>
    </row>
    <row r="18" spans="1:8" s="26" customFormat="1" ht="12.75">
      <c r="A18" s="33" t="s">
        <v>40</v>
      </c>
      <c r="B18" s="8"/>
      <c r="C18" s="39" t="s">
        <v>41</v>
      </c>
      <c r="D18" s="49"/>
      <c r="E18" s="33" t="s">
        <v>42</v>
      </c>
      <c r="F18" s="95"/>
      <c r="G18" s="95"/>
      <c r="H18" s="96"/>
    </row>
    <row r="19" spans="1:8" s="26" customFormat="1" ht="12.75">
      <c r="A19" s="33" t="s">
        <v>43</v>
      </c>
      <c r="B19" s="8"/>
      <c r="C19" s="33" t="s">
        <v>35</v>
      </c>
      <c r="D19" s="42">
        <v>24</v>
      </c>
      <c r="E19" s="33" t="s">
        <v>44</v>
      </c>
      <c r="F19" s="95"/>
      <c r="G19" s="95"/>
      <c r="H19" s="96"/>
    </row>
    <row r="20" spans="1:8" s="26" customFormat="1" ht="13.5" thickBot="1">
      <c r="A20" s="33" t="s">
        <v>45</v>
      </c>
      <c r="B20" s="8" t="s">
        <v>46</v>
      </c>
      <c r="C20" s="33" t="s">
        <v>38</v>
      </c>
      <c r="D20" s="42">
        <v>1</v>
      </c>
      <c r="E20" s="33" t="s">
        <v>47</v>
      </c>
      <c r="F20" s="95"/>
      <c r="G20" s="95"/>
      <c r="H20" s="96"/>
    </row>
    <row r="21" spans="1:8" ht="12.75" thickBot="1">
      <c r="A21" s="50"/>
      <c r="B21" s="51"/>
      <c r="C21" s="51"/>
      <c r="D21" s="52"/>
      <c r="E21" s="52"/>
      <c r="F21" s="52"/>
      <c r="G21" s="52"/>
      <c r="H21" s="53"/>
    </row>
    <row r="22" spans="1:8" s="102" customFormat="1" ht="12.75">
      <c r="A22" s="99"/>
      <c r="B22" s="100"/>
      <c r="C22" s="117" t="s">
        <v>48</v>
      </c>
      <c r="D22" s="117" t="s">
        <v>217</v>
      </c>
      <c r="E22" s="117" t="s">
        <v>218</v>
      </c>
      <c r="F22" s="117" t="s">
        <v>222</v>
      </c>
      <c r="G22" s="117" t="s">
        <v>223</v>
      </c>
      <c r="H22" s="117" t="s">
        <v>224</v>
      </c>
    </row>
    <row r="23" spans="1:8" s="102" customFormat="1" ht="19.5" customHeight="1" thickBot="1">
      <c r="A23" s="103"/>
      <c r="B23" s="104"/>
      <c r="C23" s="118"/>
      <c r="D23" s="118"/>
      <c r="E23" s="118"/>
      <c r="F23" s="118"/>
      <c r="G23" s="118"/>
      <c r="H23" s="118"/>
    </row>
    <row r="24" spans="1:8" s="102" customFormat="1" ht="13.5" thickBot="1">
      <c r="A24" s="54" t="s">
        <v>49</v>
      </c>
      <c r="B24" s="55" t="s">
        <v>50</v>
      </c>
      <c r="C24" s="56" t="s">
        <v>51</v>
      </c>
      <c r="D24" s="106" t="s">
        <v>52</v>
      </c>
      <c r="E24" s="107" t="s">
        <v>53</v>
      </c>
      <c r="F24" s="107" t="s">
        <v>54</v>
      </c>
      <c r="G24" s="107" t="s">
        <v>55</v>
      </c>
      <c r="H24" s="108" t="s">
        <v>56</v>
      </c>
    </row>
    <row r="25" spans="1:8" ht="12">
      <c r="A25" s="57" t="s">
        <v>57</v>
      </c>
      <c r="B25" s="58" t="s">
        <v>58</v>
      </c>
      <c r="C25" s="59" t="s">
        <v>59</v>
      </c>
      <c r="D25" s="60">
        <f>+D26+D27</f>
        <v>2226364</v>
      </c>
      <c r="E25" s="60">
        <f>+E26+E27</f>
        <v>1138949</v>
      </c>
      <c r="F25" s="60" t="s">
        <v>99</v>
      </c>
      <c r="G25" s="60">
        <f>+G26+G27</f>
        <v>1047328</v>
      </c>
      <c r="H25" s="61">
        <f>+H26+H27</f>
        <v>40087</v>
      </c>
    </row>
    <row r="26" spans="1:8" ht="12">
      <c r="A26" s="62" t="s">
        <v>60</v>
      </c>
      <c r="B26" s="63" t="s">
        <v>61</v>
      </c>
      <c r="C26" s="64">
        <v>2</v>
      </c>
      <c r="D26" s="3">
        <f>+E26+G26+H26</f>
        <v>0</v>
      </c>
      <c r="E26" s="3">
        <v>0</v>
      </c>
      <c r="F26" s="3" t="s">
        <v>99</v>
      </c>
      <c r="G26" s="3">
        <v>0</v>
      </c>
      <c r="H26" s="68">
        <v>0</v>
      </c>
    </row>
    <row r="27" spans="1:8" ht="12">
      <c r="A27" s="65" t="s">
        <v>62</v>
      </c>
      <c r="B27" s="66" t="s">
        <v>63</v>
      </c>
      <c r="C27" s="67" t="s">
        <v>64</v>
      </c>
      <c r="D27" s="3">
        <f>SUM(D28:D29)</f>
        <v>2226364</v>
      </c>
      <c r="E27" s="3">
        <f>SUM(E28:E29)</f>
        <v>1138949</v>
      </c>
      <c r="F27" s="3" t="s">
        <v>99</v>
      </c>
      <c r="G27" s="3">
        <f>SUM(G28:G29)</f>
        <v>1047328</v>
      </c>
      <c r="H27" s="68">
        <f>SUM(H28:H29)</f>
        <v>40087</v>
      </c>
    </row>
    <row r="28" spans="1:8" ht="12">
      <c r="A28" s="57" t="s">
        <v>65</v>
      </c>
      <c r="B28" s="58" t="s">
        <v>66</v>
      </c>
      <c r="C28" s="69">
        <v>4</v>
      </c>
      <c r="D28" s="3">
        <f>+E28+G28+H28</f>
        <v>306479</v>
      </c>
      <c r="E28" s="3">
        <v>156888</v>
      </c>
      <c r="F28" s="3" t="s">
        <v>99</v>
      </c>
      <c r="G28" s="3">
        <v>149057</v>
      </c>
      <c r="H28" s="68">
        <v>534</v>
      </c>
    </row>
    <row r="29" spans="1:8" ht="12">
      <c r="A29" s="70" t="s">
        <v>67</v>
      </c>
      <c r="B29" s="71" t="s">
        <v>68</v>
      </c>
      <c r="C29" s="72">
        <v>5</v>
      </c>
      <c r="D29" s="3">
        <f>+E29+G29+H29</f>
        <v>1919885</v>
      </c>
      <c r="E29" s="3">
        <v>982061</v>
      </c>
      <c r="F29" s="3" t="s">
        <v>99</v>
      </c>
      <c r="G29" s="3">
        <v>898271</v>
      </c>
      <c r="H29" s="68">
        <v>39553</v>
      </c>
    </row>
    <row r="30" spans="1:8" s="77" customFormat="1" ht="24">
      <c r="A30" s="73" t="s">
        <v>69</v>
      </c>
      <c r="B30" s="74" t="s">
        <v>70</v>
      </c>
      <c r="C30" s="75" t="s">
        <v>71</v>
      </c>
      <c r="D30" s="76">
        <f>+D28+D26</f>
        <v>306479</v>
      </c>
      <c r="E30" s="76">
        <f>+E28+E26</f>
        <v>156888</v>
      </c>
      <c r="F30" s="3" t="s">
        <v>99</v>
      </c>
      <c r="G30" s="76">
        <f>+G28+G26</f>
        <v>149057</v>
      </c>
      <c r="H30" s="11">
        <f>+H28+H26</f>
        <v>534</v>
      </c>
    </row>
    <row r="31" spans="1:8" ht="12">
      <c r="A31" s="73" t="s">
        <v>72</v>
      </c>
      <c r="B31" s="74" t="s">
        <v>73</v>
      </c>
      <c r="C31" s="75">
        <v>7</v>
      </c>
      <c r="D31" s="3">
        <f>+E31+G31+H31</f>
        <v>688314</v>
      </c>
      <c r="E31" s="3">
        <v>332282</v>
      </c>
      <c r="F31" s="3" t="s">
        <v>99</v>
      </c>
      <c r="G31" s="3">
        <v>340679</v>
      </c>
      <c r="H31" s="68">
        <v>15353</v>
      </c>
    </row>
    <row r="32" spans="1:8" ht="12">
      <c r="A32" s="73" t="s">
        <v>74</v>
      </c>
      <c r="B32" s="74" t="s">
        <v>75</v>
      </c>
      <c r="C32" s="75" t="s">
        <v>76</v>
      </c>
      <c r="D32" s="76">
        <f>+D25-D31</f>
        <v>1538050</v>
      </c>
      <c r="E32" s="3">
        <f>+E25-E31</f>
        <v>806667</v>
      </c>
      <c r="F32" s="3" t="s">
        <v>99</v>
      </c>
      <c r="G32" s="3">
        <f>+G25-G31</f>
        <v>706649</v>
      </c>
      <c r="H32" s="68">
        <f>+H25-H31</f>
        <v>24734</v>
      </c>
    </row>
    <row r="33" spans="1:8" ht="12">
      <c r="A33" s="73" t="s">
        <v>77</v>
      </c>
      <c r="B33" s="74" t="s">
        <v>78</v>
      </c>
      <c r="C33" s="75">
        <v>9</v>
      </c>
      <c r="D33" s="3">
        <f>+E33+G33+H33</f>
        <v>443025</v>
      </c>
      <c r="E33" s="76">
        <v>314054</v>
      </c>
      <c r="F33" s="3" t="s">
        <v>99</v>
      </c>
      <c r="G33" s="76">
        <v>126779</v>
      </c>
      <c r="H33" s="11">
        <v>2192</v>
      </c>
    </row>
    <row r="34" spans="1:8" ht="12">
      <c r="A34" s="73" t="s">
        <v>79</v>
      </c>
      <c r="B34" s="74" t="s">
        <v>80</v>
      </c>
      <c r="C34" s="75" t="s">
        <v>81</v>
      </c>
      <c r="D34" s="76">
        <f>+D32-D33</f>
        <v>1095025</v>
      </c>
      <c r="E34" s="3">
        <f>+E32-E33</f>
        <v>492613</v>
      </c>
      <c r="F34" s="3" t="s">
        <v>99</v>
      </c>
      <c r="G34" s="3">
        <f>+G32-G33</f>
        <v>579870</v>
      </c>
      <c r="H34" s="68">
        <f>+H32-H33</f>
        <v>22542</v>
      </c>
    </row>
    <row r="35" spans="1:8" ht="12">
      <c r="A35" s="73" t="s">
        <v>82</v>
      </c>
      <c r="B35" s="74" t="s">
        <v>83</v>
      </c>
      <c r="C35" s="75">
        <v>11</v>
      </c>
      <c r="D35" s="3">
        <f>+E35+G35+H35</f>
        <v>1095025</v>
      </c>
      <c r="E35" s="3">
        <v>492613</v>
      </c>
      <c r="F35" s="3" t="s">
        <v>99</v>
      </c>
      <c r="G35" s="3">
        <v>579870</v>
      </c>
      <c r="H35" s="68">
        <v>22542</v>
      </c>
    </row>
    <row r="36" spans="1:8" ht="12">
      <c r="A36" s="73" t="s">
        <v>84</v>
      </c>
      <c r="B36" s="74" t="s">
        <v>85</v>
      </c>
      <c r="C36" s="75">
        <v>12</v>
      </c>
      <c r="D36" s="3">
        <f>+E36+G36+H36</f>
        <v>0</v>
      </c>
      <c r="E36" s="3">
        <v>0</v>
      </c>
      <c r="F36" s="3" t="s">
        <v>99</v>
      </c>
      <c r="G36" s="3">
        <v>0</v>
      </c>
      <c r="H36" s="68">
        <v>0</v>
      </c>
    </row>
    <row r="37" spans="1:8" ht="12">
      <c r="A37" s="73" t="s">
        <v>86</v>
      </c>
      <c r="B37" s="74" t="s">
        <v>87</v>
      </c>
      <c r="C37" s="75">
        <v>13</v>
      </c>
      <c r="D37" s="3">
        <f>+E37+G37+H37</f>
        <v>0</v>
      </c>
      <c r="E37" s="3">
        <v>0</v>
      </c>
      <c r="F37" s="3" t="s">
        <v>99</v>
      </c>
      <c r="G37" s="3">
        <v>0</v>
      </c>
      <c r="H37" s="68">
        <v>0</v>
      </c>
    </row>
    <row r="38" spans="1:8" ht="12">
      <c r="A38" s="73" t="s">
        <v>88</v>
      </c>
      <c r="B38" s="74" t="s">
        <v>89</v>
      </c>
      <c r="C38" s="75" t="s">
        <v>90</v>
      </c>
      <c r="D38" s="3">
        <f>+D34-D35-D36+D37</f>
        <v>0</v>
      </c>
      <c r="E38" s="3">
        <f>+E34-E35-E36+E37</f>
        <v>0</v>
      </c>
      <c r="F38" s="3" t="s">
        <v>99</v>
      </c>
      <c r="G38" s="3">
        <f>+G34-G35-G36+G37</f>
        <v>0</v>
      </c>
      <c r="H38" s="68">
        <f>+H34-H35-H36+H37</f>
        <v>0</v>
      </c>
    </row>
    <row r="39" spans="1:8" ht="12">
      <c r="A39" s="73" t="s">
        <v>91</v>
      </c>
      <c r="B39" s="74" t="s">
        <v>92</v>
      </c>
      <c r="C39" s="75">
        <v>15</v>
      </c>
      <c r="D39" s="3">
        <f>+E39+G39+H39</f>
        <v>1591562</v>
      </c>
      <c r="E39" s="3">
        <v>1437374</v>
      </c>
      <c r="F39" s="3" t="s">
        <v>99</v>
      </c>
      <c r="G39" s="3">
        <v>154188</v>
      </c>
      <c r="H39" s="68">
        <v>0</v>
      </c>
    </row>
    <row r="40" spans="1:8" ht="13.5">
      <c r="A40" s="73" t="s">
        <v>93</v>
      </c>
      <c r="B40" s="74" t="s">
        <v>183</v>
      </c>
      <c r="C40" s="75">
        <v>16</v>
      </c>
      <c r="D40" s="3">
        <v>142555</v>
      </c>
      <c r="E40" s="3">
        <v>102637</v>
      </c>
      <c r="F40" s="3" t="s">
        <v>99</v>
      </c>
      <c r="G40" s="3">
        <v>40285</v>
      </c>
      <c r="H40" s="68">
        <v>2304</v>
      </c>
    </row>
    <row r="41" spans="1:8" ht="12">
      <c r="A41" s="73" t="s">
        <v>94</v>
      </c>
      <c r="B41" s="74" t="s">
        <v>95</v>
      </c>
      <c r="C41" s="75">
        <v>17</v>
      </c>
      <c r="D41" s="3">
        <f>+E41+G41+H41</f>
        <v>160916</v>
      </c>
      <c r="E41" s="3">
        <v>147921</v>
      </c>
      <c r="F41" s="3" t="s">
        <v>99</v>
      </c>
      <c r="G41" s="3">
        <v>12995</v>
      </c>
      <c r="H41" s="68">
        <v>0</v>
      </c>
    </row>
    <row r="42" spans="1:8" ht="13.5">
      <c r="A42" s="57" t="s">
        <v>96</v>
      </c>
      <c r="B42" s="58" t="s">
        <v>184</v>
      </c>
      <c r="C42" s="69" t="s">
        <v>97</v>
      </c>
      <c r="D42" s="3">
        <v>785790</v>
      </c>
      <c r="E42" s="3">
        <f>+E47+E48</f>
        <v>779740</v>
      </c>
      <c r="F42" s="3" t="s">
        <v>99</v>
      </c>
      <c r="G42" s="3">
        <f>+G47+G48</f>
        <v>8150</v>
      </c>
      <c r="H42" s="68">
        <f>+H47+H48</f>
        <v>571</v>
      </c>
    </row>
    <row r="43" spans="1:8" ht="13.5">
      <c r="A43" s="78" t="s">
        <v>98</v>
      </c>
      <c r="B43" s="79" t="s">
        <v>185</v>
      </c>
      <c r="C43" s="69"/>
      <c r="D43" s="3" t="s">
        <v>99</v>
      </c>
      <c r="E43" s="3" t="s">
        <v>99</v>
      </c>
      <c r="F43" s="3" t="s">
        <v>99</v>
      </c>
      <c r="G43" s="3">
        <v>1000</v>
      </c>
      <c r="H43" s="68">
        <v>571</v>
      </c>
    </row>
    <row r="44" spans="1:8" ht="13.5">
      <c r="A44" s="78" t="s">
        <v>100</v>
      </c>
      <c r="B44" s="79" t="s">
        <v>186</v>
      </c>
      <c r="C44" s="69"/>
      <c r="D44" s="3" t="s">
        <v>99</v>
      </c>
      <c r="E44" s="3" t="s">
        <v>99</v>
      </c>
      <c r="F44" s="3" t="s">
        <v>99</v>
      </c>
      <c r="G44" s="3" t="s">
        <v>99</v>
      </c>
      <c r="H44" s="68" t="s">
        <v>99</v>
      </c>
    </row>
    <row r="45" spans="1:8" ht="13.5">
      <c r="A45" s="78" t="s">
        <v>101</v>
      </c>
      <c r="B45" s="79" t="s">
        <v>187</v>
      </c>
      <c r="C45" s="69"/>
      <c r="D45" s="3" t="s">
        <v>99</v>
      </c>
      <c r="E45" s="3">
        <v>1100</v>
      </c>
      <c r="F45" s="3" t="s">
        <v>99</v>
      </c>
      <c r="G45" s="3" t="s">
        <v>99</v>
      </c>
      <c r="H45" s="68">
        <v>0</v>
      </c>
    </row>
    <row r="46" spans="1:8" ht="13.5">
      <c r="A46" s="78" t="s">
        <v>102</v>
      </c>
      <c r="B46" s="79" t="s">
        <v>188</v>
      </c>
      <c r="C46" s="69"/>
      <c r="D46" s="3" t="s">
        <v>99</v>
      </c>
      <c r="E46" s="3">
        <v>0</v>
      </c>
      <c r="F46" s="3" t="s">
        <v>99</v>
      </c>
      <c r="G46" s="3">
        <v>0</v>
      </c>
      <c r="H46" s="68" t="s">
        <v>99</v>
      </c>
    </row>
    <row r="47" spans="1:8" ht="13.5">
      <c r="A47" s="62" t="s">
        <v>103</v>
      </c>
      <c r="B47" s="63" t="s">
        <v>189</v>
      </c>
      <c r="C47" s="64">
        <v>19</v>
      </c>
      <c r="D47" s="3">
        <v>785790</v>
      </c>
      <c r="E47" s="3">
        <v>779740</v>
      </c>
      <c r="F47" s="3" t="s">
        <v>99</v>
      </c>
      <c r="G47" s="3">
        <v>8150</v>
      </c>
      <c r="H47" s="68">
        <v>571</v>
      </c>
    </row>
    <row r="48" spans="1:8" ht="13.5">
      <c r="A48" s="57" t="s">
        <v>104</v>
      </c>
      <c r="B48" s="58" t="s">
        <v>190</v>
      </c>
      <c r="C48" s="69">
        <v>20</v>
      </c>
      <c r="D48" s="3">
        <v>0</v>
      </c>
      <c r="E48" s="3">
        <v>0</v>
      </c>
      <c r="F48" s="3" t="s">
        <v>99</v>
      </c>
      <c r="G48" s="3">
        <v>0</v>
      </c>
      <c r="H48" s="68">
        <v>0</v>
      </c>
    </row>
    <row r="49" spans="1:8" ht="24">
      <c r="A49" s="73" t="s">
        <v>105</v>
      </c>
      <c r="B49" s="74" t="s">
        <v>106</v>
      </c>
      <c r="C49" s="75" t="s">
        <v>107</v>
      </c>
      <c r="D49" s="3">
        <f>+D38+D39+D40-D41-D42</f>
        <v>787411</v>
      </c>
      <c r="E49" s="3">
        <f>+E38+E39+E40-E41-E42</f>
        <v>612350</v>
      </c>
      <c r="F49" s="3" t="s">
        <v>99</v>
      </c>
      <c r="G49" s="3">
        <f>+G38+G39+G40-G41-G42</f>
        <v>173328</v>
      </c>
      <c r="H49" s="68">
        <f>+H38+H39+H40-H41-H42</f>
        <v>1733</v>
      </c>
    </row>
    <row r="50" spans="1:8" ht="12">
      <c r="A50" s="73" t="s">
        <v>108</v>
      </c>
      <c r="B50" s="74" t="s">
        <v>109</v>
      </c>
      <c r="C50" s="75">
        <v>22</v>
      </c>
      <c r="D50" s="3">
        <f>+E50+G50+H50</f>
        <v>915591</v>
      </c>
      <c r="E50" s="3">
        <v>716485</v>
      </c>
      <c r="F50" s="3" t="s">
        <v>99</v>
      </c>
      <c r="G50" s="3">
        <v>199106</v>
      </c>
      <c r="H50" s="68">
        <v>0</v>
      </c>
    </row>
    <row r="51" spans="1:8" ht="12">
      <c r="A51" s="57" t="s">
        <v>110</v>
      </c>
      <c r="B51" s="58" t="s">
        <v>111</v>
      </c>
      <c r="C51" s="69" t="s">
        <v>112</v>
      </c>
      <c r="D51" s="3">
        <f>+D52+D53</f>
        <v>1426532</v>
      </c>
      <c r="E51" s="3">
        <f>+E52+E53</f>
        <v>134345</v>
      </c>
      <c r="F51" s="3" t="s">
        <v>99</v>
      </c>
      <c r="G51" s="3">
        <f>+G52+G53</f>
        <v>3326</v>
      </c>
      <c r="H51" s="68">
        <f>+H52+H53</f>
        <v>1288861</v>
      </c>
    </row>
    <row r="52" spans="1:8" ht="12">
      <c r="A52" s="62" t="s">
        <v>113</v>
      </c>
      <c r="B52" s="63" t="s">
        <v>114</v>
      </c>
      <c r="C52" s="64">
        <v>24</v>
      </c>
      <c r="D52" s="3">
        <f>+E52+G52+H52</f>
        <v>1420081</v>
      </c>
      <c r="E52" s="3">
        <v>131373</v>
      </c>
      <c r="F52" s="3" t="s">
        <v>99</v>
      </c>
      <c r="G52" s="3">
        <v>0</v>
      </c>
      <c r="H52" s="68">
        <v>1288708</v>
      </c>
    </row>
    <row r="53" spans="1:8" ht="12">
      <c r="A53" s="57" t="s">
        <v>115</v>
      </c>
      <c r="B53" s="58" t="s">
        <v>116</v>
      </c>
      <c r="C53" s="69">
        <v>25</v>
      </c>
      <c r="D53" s="3">
        <f>+E53+G53+H53</f>
        <v>6451</v>
      </c>
      <c r="E53" s="3">
        <v>2972</v>
      </c>
      <c r="F53" s="3" t="s">
        <v>99</v>
      </c>
      <c r="G53" s="3">
        <v>3326</v>
      </c>
      <c r="H53" s="68">
        <v>153</v>
      </c>
    </row>
    <row r="54" spans="1:8" ht="13.5">
      <c r="A54" s="73" t="s">
        <v>117</v>
      </c>
      <c r="B54" s="74" t="s">
        <v>191</v>
      </c>
      <c r="C54" s="75">
        <v>26</v>
      </c>
      <c r="D54" s="3">
        <v>80504</v>
      </c>
      <c r="E54" s="3">
        <v>124552</v>
      </c>
      <c r="F54" s="3" t="s">
        <v>99</v>
      </c>
      <c r="G54" s="3">
        <v>646132</v>
      </c>
      <c r="H54" s="68">
        <v>44355</v>
      </c>
    </row>
    <row r="55" spans="1:8" ht="12">
      <c r="A55" s="73" t="s">
        <v>118</v>
      </c>
      <c r="B55" s="74" t="s">
        <v>119</v>
      </c>
      <c r="C55" s="75">
        <v>27</v>
      </c>
      <c r="D55" s="3">
        <f>+E55+G55+H55</f>
        <v>0</v>
      </c>
      <c r="E55" s="3">
        <v>0</v>
      </c>
      <c r="F55" s="3" t="s">
        <v>99</v>
      </c>
      <c r="G55" s="3">
        <v>0</v>
      </c>
      <c r="H55" s="68">
        <v>0</v>
      </c>
    </row>
    <row r="56" spans="1:8" ht="12">
      <c r="A56" s="73" t="s">
        <v>120</v>
      </c>
      <c r="B56" s="74" t="s">
        <v>121</v>
      </c>
      <c r="C56" s="75">
        <v>28</v>
      </c>
      <c r="D56" s="3">
        <f>+E56+G56+H56</f>
        <v>1354563</v>
      </c>
      <c r="E56" s="3">
        <v>338509</v>
      </c>
      <c r="F56" s="3" t="s">
        <v>99</v>
      </c>
      <c r="G56" s="3">
        <v>88990</v>
      </c>
      <c r="H56" s="68">
        <v>927064</v>
      </c>
    </row>
    <row r="57" spans="1:8" ht="24">
      <c r="A57" s="73" t="s">
        <v>122</v>
      </c>
      <c r="B57" s="74" t="s">
        <v>123</v>
      </c>
      <c r="C57" s="75">
        <v>29</v>
      </c>
      <c r="D57" s="3">
        <f>+E57+G57+H57</f>
        <v>282173</v>
      </c>
      <c r="E57" s="3">
        <v>77674</v>
      </c>
      <c r="F57" s="3" t="s">
        <v>99</v>
      </c>
      <c r="G57" s="3">
        <v>5751</v>
      </c>
      <c r="H57" s="68">
        <v>198748</v>
      </c>
    </row>
    <row r="58" spans="1:8" s="77" customFormat="1" ht="36">
      <c r="A58" s="73" t="s">
        <v>124</v>
      </c>
      <c r="B58" s="74" t="s">
        <v>125</v>
      </c>
      <c r="C58" s="75" t="s">
        <v>126</v>
      </c>
      <c r="D58" s="3">
        <f>+E58+G58+H58</f>
        <v>1636736</v>
      </c>
      <c r="E58" s="3">
        <f>+E56+E57</f>
        <v>416183</v>
      </c>
      <c r="F58" s="3" t="s">
        <v>99</v>
      </c>
      <c r="G58" s="3">
        <f>+G56+G57</f>
        <v>94741</v>
      </c>
      <c r="H58" s="11">
        <f>+H56+H57</f>
        <v>1125812</v>
      </c>
    </row>
    <row r="59" spans="1:8" ht="13.5">
      <c r="A59" s="65" t="s">
        <v>127</v>
      </c>
      <c r="B59" s="66" t="s">
        <v>192</v>
      </c>
      <c r="C59" s="67">
        <v>31</v>
      </c>
      <c r="D59" s="3">
        <v>147806.09090909094</v>
      </c>
      <c r="E59" s="3">
        <v>585847.0909090909</v>
      </c>
      <c r="F59" s="3" t="s">
        <v>99</v>
      </c>
      <c r="G59" s="3">
        <v>40068</v>
      </c>
      <c r="H59" s="68">
        <v>256426</v>
      </c>
    </row>
    <row r="60" spans="1:8" ht="13.5">
      <c r="A60" s="78" t="s">
        <v>128</v>
      </c>
      <c r="B60" s="79" t="s">
        <v>185</v>
      </c>
      <c r="C60" s="69"/>
      <c r="D60" s="3" t="s">
        <v>99</v>
      </c>
      <c r="E60" s="3" t="s">
        <v>99</v>
      </c>
      <c r="F60" s="3" t="s">
        <v>99</v>
      </c>
      <c r="G60" s="3">
        <v>7450</v>
      </c>
      <c r="H60" s="68">
        <v>66096</v>
      </c>
    </row>
    <row r="61" spans="1:8" ht="13.5">
      <c r="A61" s="78" t="s">
        <v>129</v>
      </c>
      <c r="B61" s="79" t="s">
        <v>186</v>
      </c>
      <c r="C61" s="69"/>
      <c r="D61" s="3" t="s">
        <v>99</v>
      </c>
      <c r="E61" s="3" t="s">
        <v>99</v>
      </c>
      <c r="F61" s="3" t="s">
        <v>99</v>
      </c>
      <c r="G61" s="3" t="s">
        <v>99</v>
      </c>
      <c r="H61" s="68" t="s">
        <v>99</v>
      </c>
    </row>
    <row r="62" spans="1:8" ht="13.5">
      <c r="A62" s="78" t="s">
        <v>130</v>
      </c>
      <c r="B62" s="79" t="s">
        <v>187</v>
      </c>
      <c r="C62" s="69"/>
      <c r="D62" s="3" t="s">
        <v>99</v>
      </c>
      <c r="E62" s="3">
        <v>444024</v>
      </c>
      <c r="F62" s="3" t="s">
        <v>99</v>
      </c>
      <c r="G62" s="3" t="s">
        <v>99</v>
      </c>
      <c r="H62" s="68">
        <v>190253</v>
      </c>
    </row>
    <row r="63" spans="1:8" ht="13.5">
      <c r="A63" s="78" t="s">
        <v>131</v>
      </c>
      <c r="B63" s="79" t="s">
        <v>188</v>
      </c>
      <c r="C63" s="69"/>
      <c r="D63" s="3" t="s">
        <v>99</v>
      </c>
      <c r="E63" s="3">
        <v>26547</v>
      </c>
      <c r="F63" s="3" t="s">
        <v>99</v>
      </c>
      <c r="G63" s="3">
        <v>165</v>
      </c>
      <c r="H63" s="68" t="s">
        <v>99</v>
      </c>
    </row>
    <row r="64" spans="1:8" ht="24">
      <c r="A64" s="73" t="s">
        <v>132</v>
      </c>
      <c r="B64" s="74" t="s">
        <v>133</v>
      </c>
      <c r="C64" s="75" t="s">
        <v>134</v>
      </c>
      <c r="D64" s="3">
        <f>+D49+D50+D51+D54-D55-D56-D59</f>
        <v>1707668.9090909092</v>
      </c>
      <c r="E64" s="3">
        <f>+E49+E50+E51+E54-E55-E56-E59</f>
        <v>663375.9090909091</v>
      </c>
      <c r="F64" s="3" t="s">
        <v>99</v>
      </c>
      <c r="G64" s="3">
        <f>+G49+G50+G51+G54-G55-G56-G59</f>
        <v>892834</v>
      </c>
      <c r="H64" s="68">
        <f>+H49+H50+H51+H54-H55-H56-H59</f>
        <v>151459</v>
      </c>
    </row>
    <row r="65" spans="1:8" ht="12">
      <c r="A65" s="57" t="s">
        <v>135</v>
      </c>
      <c r="B65" s="58" t="s">
        <v>136</v>
      </c>
      <c r="C65" s="69" t="s">
        <v>137</v>
      </c>
      <c r="D65" s="3">
        <f>+D66+D67</f>
        <v>2202058</v>
      </c>
      <c r="E65" s="3">
        <f>+E66+E67</f>
        <v>1059735</v>
      </c>
      <c r="F65" s="3" t="s">
        <v>99</v>
      </c>
      <c r="G65" s="3">
        <f>+G66+G67</f>
        <v>904022</v>
      </c>
      <c r="H65" s="68">
        <f>+H66+H67</f>
        <v>238301</v>
      </c>
    </row>
    <row r="66" spans="1:8" ht="12">
      <c r="A66" s="62" t="s">
        <v>138</v>
      </c>
      <c r="B66" s="63" t="s">
        <v>139</v>
      </c>
      <c r="C66" s="64">
        <v>34</v>
      </c>
      <c r="D66" s="3">
        <f>+E66+G66+H66</f>
        <v>1171436</v>
      </c>
      <c r="E66" s="3">
        <v>316267</v>
      </c>
      <c r="F66" s="3" t="s">
        <v>99</v>
      </c>
      <c r="G66" s="3">
        <v>656421</v>
      </c>
      <c r="H66" s="68">
        <v>198748</v>
      </c>
    </row>
    <row r="67" spans="1:8" ht="12">
      <c r="A67" s="57" t="s">
        <v>140</v>
      </c>
      <c r="B67" s="58" t="s">
        <v>141</v>
      </c>
      <c r="C67" s="69">
        <v>35</v>
      </c>
      <c r="D67" s="3">
        <f>+E67+G67+H67</f>
        <v>1030622</v>
      </c>
      <c r="E67" s="3">
        <v>743468</v>
      </c>
      <c r="F67" s="3" t="s">
        <v>99</v>
      </c>
      <c r="G67" s="3">
        <v>247601</v>
      </c>
      <c r="H67" s="68">
        <v>39553</v>
      </c>
    </row>
    <row r="68" spans="1:8" ht="24">
      <c r="A68" s="73" t="s">
        <v>142</v>
      </c>
      <c r="B68" s="74" t="s">
        <v>143</v>
      </c>
      <c r="C68" s="75">
        <v>36</v>
      </c>
      <c r="D68" s="3" t="s">
        <v>99</v>
      </c>
      <c r="E68" s="3" t="s">
        <v>99</v>
      </c>
      <c r="F68" s="3" t="s">
        <v>99</v>
      </c>
      <c r="G68" s="3" t="s">
        <v>99</v>
      </c>
      <c r="H68" s="68" t="s">
        <v>99</v>
      </c>
    </row>
    <row r="69" spans="1:8" ht="12">
      <c r="A69" s="73" t="s">
        <v>144</v>
      </c>
      <c r="B69" s="74" t="s">
        <v>145</v>
      </c>
      <c r="C69" s="75" t="s">
        <v>146</v>
      </c>
      <c r="D69" s="3">
        <f>+D33+D70</f>
        <v>-51364.090909090824</v>
      </c>
      <c r="E69" s="3">
        <f>+E33+E70</f>
        <v>-82305.09090909094</v>
      </c>
      <c r="F69" s="3" t="s">
        <v>99</v>
      </c>
      <c r="G69" s="3">
        <f>+G33+G70</f>
        <v>115591</v>
      </c>
      <c r="H69" s="68">
        <f>+H33+H70</f>
        <v>-84650</v>
      </c>
    </row>
    <row r="70" spans="1:8" ht="12">
      <c r="A70" s="73" t="s">
        <v>147</v>
      </c>
      <c r="B70" s="74" t="s">
        <v>148</v>
      </c>
      <c r="C70" s="75" t="s">
        <v>149</v>
      </c>
      <c r="D70" s="3">
        <f>+D64-D65</f>
        <v>-494389.0909090908</v>
      </c>
      <c r="E70" s="3">
        <f>+E64-E65</f>
        <v>-396359.09090909094</v>
      </c>
      <c r="F70" s="3" t="s">
        <v>99</v>
      </c>
      <c r="G70" s="3">
        <f>+G64-G65</f>
        <v>-11188</v>
      </c>
      <c r="H70" s="68">
        <f>+H64-H65</f>
        <v>-86842</v>
      </c>
    </row>
    <row r="71" spans="1:8" ht="13.5">
      <c r="A71" s="57" t="s">
        <v>150</v>
      </c>
      <c r="B71" s="58" t="s">
        <v>193</v>
      </c>
      <c r="C71" s="69" t="s">
        <v>151</v>
      </c>
      <c r="D71" s="3">
        <f>+D72+D73</f>
        <v>41357</v>
      </c>
      <c r="E71" s="3">
        <f>+E72+E73</f>
        <v>19848</v>
      </c>
      <c r="F71" s="3" t="s">
        <v>99</v>
      </c>
      <c r="G71" s="3">
        <f>+G72+G73</f>
        <v>75574</v>
      </c>
      <c r="H71" s="68">
        <f>+H72+H73</f>
        <v>55000</v>
      </c>
    </row>
    <row r="72" spans="1:8" ht="13.5">
      <c r="A72" s="62" t="s">
        <v>152</v>
      </c>
      <c r="B72" s="63" t="s">
        <v>194</v>
      </c>
      <c r="C72" s="64">
        <v>40</v>
      </c>
      <c r="D72" s="3">
        <v>5942</v>
      </c>
      <c r="E72" s="3">
        <v>3826</v>
      </c>
      <c r="F72" s="3" t="s">
        <v>99</v>
      </c>
      <c r="G72" s="3">
        <v>2116</v>
      </c>
      <c r="H72" s="68">
        <v>0</v>
      </c>
    </row>
    <row r="73" spans="1:8" ht="33">
      <c r="A73" s="57" t="s">
        <v>153</v>
      </c>
      <c r="B73" s="58" t="s">
        <v>195</v>
      </c>
      <c r="C73" s="69">
        <v>41</v>
      </c>
      <c r="D73" s="3">
        <v>35415</v>
      </c>
      <c r="E73" s="3">
        <v>16022</v>
      </c>
      <c r="F73" s="3" t="s">
        <v>99</v>
      </c>
      <c r="G73" s="3">
        <v>73458</v>
      </c>
      <c r="H73" s="68">
        <v>55000</v>
      </c>
    </row>
    <row r="74" spans="1:8" ht="16.5">
      <c r="A74" s="65" t="s">
        <v>196</v>
      </c>
      <c r="B74" s="66" t="s">
        <v>197</v>
      </c>
      <c r="C74" s="67">
        <v>42</v>
      </c>
      <c r="D74" s="3">
        <v>485285.7</v>
      </c>
      <c r="E74" s="3">
        <v>540780.7</v>
      </c>
      <c r="F74" s="3" t="s">
        <v>99</v>
      </c>
      <c r="G74" s="3">
        <v>51584</v>
      </c>
      <c r="H74" s="68">
        <v>1986</v>
      </c>
    </row>
    <row r="75" spans="1:8" ht="13.5">
      <c r="A75" s="78" t="s">
        <v>154</v>
      </c>
      <c r="B75" s="79" t="s">
        <v>185</v>
      </c>
      <c r="C75" s="69"/>
      <c r="D75" s="3" t="s">
        <v>99</v>
      </c>
      <c r="E75" s="3" t="s">
        <v>99</v>
      </c>
      <c r="F75" s="3" t="s">
        <v>99</v>
      </c>
      <c r="G75" s="3">
        <v>1586</v>
      </c>
      <c r="H75" s="68">
        <v>239</v>
      </c>
    </row>
    <row r="76" spans="1:8" ht="13.5">
      <c r="A76" s="78" t="s">
        <v>155</v>
      </c>
      <c r="B76" s="79" t="s">
        <v>186</v>
      </c>
      <c r="C76" s="69"/>
      <c r="D76" s="3" t="s">
        <v>99</v>
      </c>
      <c r="E76" s="3" t="s">
        <v>99</v>
      </c>
      <c r="F76" s="3" t="s">
        <v>99</v>
      </c>
      <c r="G76" s="3" t="s">
        <v>99</v>
      </c>
      <c r="H76" s="68" t="s">
        <v>99</v>
      </c>
    </row>
    <row r="77" spans="1:8" ht="13.5">
      <c r="A77" s="78" t="s">
        <v>156</v>
      </c>
      <c r="B77" s="79" t="s">
        <v>187</v>
      </c>
      <c r="C77" s="69"/>
      <c r="D77" s="3" t="s">
        <v>99</v>
      </c>
      <c r="E77" s="3">
        <v>50497</v>
      </c>
      <c r="F77" s="3" t="s">
        <v>99</v>
      </c>
      <c r="G77" s="3" t="s">
        <v>99</v>
      </c>
      <c r="H77" s="68">
        <v>1743</v>
      </c>
    </row>
    <row r="78" spans="1:8" ht="13.5">
      <c r="A78" s="78" t="s">
        <v>157</v>
      </c>
      <c r="B78" s="79" t="s">
        <v>188</v>
      </c>
      <c r="C78" s="69"/>
      <c r="D78" s="3" t="s">
        <v>99</v>
      </c>
      <c r="E78" s="3">
        <v>54989</v>
      </c>
      <c r="F78" s="3" t="s">
        <v>99</v>
      </c>
      <c r="G78" s="3">
        <v>11</v>
      </c>
      <c r="H78" s="68" t="s">
        <v>99</v>
      </c>
    </row>
    <row r="79" spans="1:8" ht="12">
      <c r="A79" s="80" t="s">
        <v>158</v>
      </c>
      <c r="B79" s="81" t="s">
        <v>159</v>
      </c>
      <c r="C79" s="82" t="s">
        <v>160</v>
      </c>
      <c r="D79" s="3">
        <f>+D80+D81</f>
        <v>341557</v>
      </c>
      <c r="E79" s="3">
        <f>+E80+E81</f>
        <v>141588</v>
      </c>
      <c r="F79" s="3" t="s">
        <v>99</v>
      </c>
      <c r="G79" s="3">
        <f>+G80+G81</f>
        <v>194398</v>
      </c>
      <c r="H79" s="68">
        <f>+H80+H81</f>
        <v>5571</v>
      </c>
    </row>
    <row r="80" spans="1:8" ht="12">
      <c r="A80" s="62" t="s">
        <v>161</v>
      </c>
      <c r="B80" s="63" t="s">
        <v>162</v>
      </c>
      <c r="C80" s="64">
        <v>44</v>
      </c>
      <c r="D80" s="3">
        <f>+E80+G80+H80</f>
        <v>342149</v>
      </c>
      <c r="E80" s="3">
        <v>142180</v>
      </c>
      <c r="F80" s="3" t="s">
        <v>99</v>
      </c>
      <c r="G80" s="3">
        <v>194398</v>
      </c>
      <c r="H80" s="68">
        <v>5571</v>
      </c>
    </row>
    <row r="81" spans="1:8" ht="24">
      <c r="A81" s="83" t="s">
        <v>163</v>
      </c>
      <c r="B81" s="84" t="s">
        <v>164</v>
      </c>
      <c r="C81" s="85">
        <v>45</v>
      </c>
      <c r="D81" s="3">
        <f>+E81+G81+H81</f>
        <v>-592</v>
      </c>
      <c r="E81" s="3">
        <v>-592</v>
      </c>
      <c r="F81" s="3" t="s">
        <v>99</v>
      </c>
      <c r="G81" s="3">
        <v>0</v>
      </c>
      <c r="H81" s="68">
        <v>0</v>
      </c>
    </row>
    <row r="82" spans="1:8" ht="24">
      <c r="A82" s="57" t="s">
        <v>165</v>
      </c>
      <c r="B82" s="58" t="s">
        <v>166</v>
      </c>
      <c r="C82" s="69">
        <v>46</v>
      </c>
      <c r="D82" s="3">
        <f>+E82+G82+H82</f>
        <v>-10867</v>
      </c>
      <c r="E82" s="3">
        <v>934</v>
      </c>
      <c r="F82" s="3" t="s">
        <v>99</v>
      </c>
      <c r="G82" s="3">
        <v>-11801</v>
      </c>
      <c r="H82" s="68">
        <v>0</v>
      </c>
    </row>
    <row r="83" spans="1:8" s="77" customFormat="1" ht="24">
      <c r="A83" s="73" t="s">
        <v>167</v>
      </c>
      <c r="B83" s="74" t="s">
        <v>168</v>
      </c>
      <c r="C83" s="75" t="s">
        <v>169</v>
      </c>
      <c r="D83" s="76">
        <f>+D79+D82</f>
        <v>330690</v>
      </c>
      <c r="E83" s="76">
        <f>+E79+E82</f>
        <v>142522</v>
      </c>
      <c r="F83" s="3" t="s">
        <v>99</v>
      </c>
      <c r="G83" s="76">
        <f>+G79+G82</f>
        <v>182597</v>
      </c>
      <c r="H83" s="11">
        <f>+H79+H82</f>
        <v>5571</v>
      </c>
    </row>
    <row r="84" spans="1:8" ht="12">
      <c r="A84" s="86" t="s">
        <v>170</v>
      </c>
      <c r="B84" s="87" t="s">
        <v>171</v>
      </c>
      <c r="C84" s="67" t="s">
        <v>172</v>
      </c>
      <c r="D84" s="76">
        <f>+D69+D71-D74-D83</f>
        <v>-825982.7909090908</v>
      </c>
      <c r="E84" s="76">
        <f>+E69+E71-E74-E83</f>
        <v>-745759.7909090909</v>
      </c>
      <c r="F84" s="3" t="s">
        <v>99</v>
      </c>
      <c r="G84" s="76">
        <f>+G69+G71-G74-G83</f>
        <v>-43016</v>
      </c>
      <c r="H84" s="68">
        <f>+H69+H71-H74-H83</f>
        <v>-37207</v>
      </c>
    </row>
    <row r="85" spans="1:8" ht="36">
      <c r="A85" s="86" t="s">
        <v>173</v>
      </c>
      <c r="B85" s="74" t="s">
        <v>174</v>
      </c>
      <c r="C85" s="75" t="s">
        <v>175</v>
      </c>
      <c r="D85" s="3">
        <f>+D31+D35+D36+D41+D42+D55+D58+D59+D74+D83</f>
        <v>5330562.790909091</v>
      </c>
      <c r="E85" s="76">
        <f>+E31+E35+E36+E41+E42+E55+E58+E59+E74+E83</f>
        <v>3437888.790909091</v>
      </c>
      <c r="F85" s="3" t="s">
        <v>99</v>
      </c>
      <c r="G85" s="76">
        <f>+G31+G35+G36+G41+G42+G55+G58+G59+G74+G83</f>
        <v>1310684</v>
      </c>
      <c r="H85" s="68">
        <f>+H31+H35+H36+H41+H42+H55+H58+H59+H74+H83</f>
        <v>1428261</v>
      </c>
    </row>
    <row r="86" spans="1:8" ht="24">
      <c r="A86" s="86" t="s">
        <v>176</v>
      </c>
      <c r="B86" s="74" t="s">
        <v>177</v>
      </c>
      <c r="C86" s="75" t="s">
        <v>178</v>
      </c>
      <c r="D86" s="3">
        <f>+D30+D37+D39+D40+D50+D51+D54+D71</f>
        <v>4504580</v>
      </c>
      <c r="E86" s="76">
        <f>+E30+E37+E39+E40+E50+E51+E54+E71</f>
        <v>2692129</v>
      </c>
      <c r="F86" s="3" t="s">
        <v>99</v>
      </c>
      <c r="G86" s="76">
        <f>+G30+G37+G39+G40+G50+G51+G54+G71</f>
        <v>1267668</v>
      </c>
      <c r="H86" s="68">
        <f>+H30+H37+H39+H40+H50+H51+H54+H71</f>
        <v>1391054</v>
      </c>
    </row>
    <row r="87" spans="1:8" ht="40.5">
      <c r="A87" s="5" t="s">
        <v>179</v>
      </c>
      <c r="B87" s="74" t="s">
        <v>198</v>
      </c>
      <c r="C87" s="88">
        <v>51</v>
      </c>
      <c r="D87" s="3" t="s">
        <v>99</v>
      </c>
      <c r="E87" s="76" t="s">
        <v>99</v>
      </c>
      <c r="F87" s="3" t="s">
        <v>99</v>
      </c>
      <c r="G87" s="76" t="s">
        <v>99</v>
      </c>
      <c r="H87" s="68" t="s">
        <v>99</v>
      </c>
    </row>
    <row r="88" spans="1:8" ht="16.5">
      <c r="A88" s="5" t="s">
        <v>180</v>
      </c>
      <c r="B88" s="89" t="s">
        <v>199</v>
      </c>
      <c r="C88" s="88">
        <v>52</v>
      </c>
      <c r="D88" s="3">
        <v>785790</v>
      </c>
      <c r="E88" s="3">
        <v>779740</v>
      </c>
      <c r="F88" s="3" t="s">
        <v>99</v>
      </c>
      <c r="G88" s="3">
        <v>8150</v>
      </c>
      <c r="H88" s="68">
        <v>571</v>
      </c>
    </row>
    <row r="89" spans="1:8" ht="17.25" thickBot="1">
      <c r="A89" s="90" t="s">
        <v>181</v>
      </c>
      <c r="B89" s="91" t="s">
        <v>200</v>
      </c>
      <c r="C89" s="92">
        <v>53</v>
      </c>
      <c r="D89" s="111">
        <v>-825982.7909090909</v>
      </c>
      <c r="E89" s="111">
        <v>-745759.7909090909</v>
      </c>
      <c r="F89" s="93" t="s">
        <v>99</v>
      </c>
      <c r="G89" s="111">
        <v>-43016</v>
      </c>
      <c r="H89" s="112">
        <v>-37207</v>
      </c>
    </row>
  </sheetData>
  <mergeCells count="7">
    <mergeCell ref="E8:H9"/>
    <mergeCell ref="C22:C23"/>
    <mergeCell ref="D22:D23"/>
    <mergeCell ref="E22:E23"/>
    <mergeCell ref="F22:F23"/>
    <mergeCell ref="G22:G23"/>
    <mergeCell ref="H22:H2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REVELIN</dc:creator>
  <cp:keywords/>
  <dc:description/>
  <cp:lastModifiedBy>Kondora Szilárd</cp:lastModifiedBy>
  <cp:lastPrinted>2007-04-17T12:22:12Z</cp:lastPrinted>
  <dcterms:created xsi:type="dcterms:W3CDTF">2004-01-28T16:22:04Z</dcterms:created>
  <dcterms:modified xsi:type="dcterms:W3CDTF">2007-04-17T13:11:18Z</dcterms:modified>
  <cp:category/>
  <cp:version/>
  <cp:contentType/>
  <cp:contentStatus/>
</cp:coreProperties>
</file>