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<sst xmlns="http://schemas.openxmlformats.org/spreadsheetml/2006/main" count="757" uniqueCount="250">
  <si>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</si>
  <si>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</si>
  <si>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</si>
  <si>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</si>
  <si>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</si>
  <si>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</si>
  <si>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</si>
  <si>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</si>
  <si>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</si>
  <si>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</si>
  <si>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</si>
  <si>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</si>
  <si>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</si>
  <si>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</si>
  <si>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</si>
  <si>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</si>
  <si>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</si>
  <si>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</si>
  <si>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</si>
  <si>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</si>
  <si>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</si>
  <si>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</si>
  <si>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</si>
  <si>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</si>
  <si>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</si>
  <si>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</si>
  <si>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</si>
  <si>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</si>
  <si>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</si>
  <si>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</si>
  <si>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</si>
  <si>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</si>
  <si>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</si>
  <si>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</si>
  <si>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</si>
  <si>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</si>
  <si>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</si>
  <si>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</si>
  <si>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</si>
  <si>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</si>
  <si>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</si>
  <si>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</si>
  <si>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</si>
  <si>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</si>
  <si>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</si>
  <si>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</si>
  <si>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</si>
  <si>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</si>
  <si>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</si>
  <si>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</si>
  <si>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</si>
  <si>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</si>
  <si>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</si>
  <si>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</si>
  <si>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</si>
  <si>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</si>
  <si>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</si>
  <si>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</si>
  <si>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</si>
  <si>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</si>
  <si>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</si>
  <si>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</si>
  <si>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</si>
  <si>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</si>
  <si>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</si>
  <si>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</si>
  <si>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</si>
  <si>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</si>
  <si>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</si>
  <si>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</si>
  <si>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</si>
  <si>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</si>
  <si>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</si>
  <si>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</si>
  <si>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</si>
  <si>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</si>
  <si>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</si>
  <si>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</si>
  <si>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</si>
  <si>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</si>
  <si>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</si>
  <si>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</si>
  <si>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</si>
  <si>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</si>
  <si>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</si>
  <si>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</si>
  <si>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</si>
  <si>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</si>
  <si>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</si>
  <si>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</si>
  <si>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</si>
  <si>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</si>
  <si>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</si>
  <si>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</si>
  <si>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</si>
  <si>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</si>
  <si>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</si>
  <si>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</si>
  <si>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</si>
  <si>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</si>
  <si>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</si>
  <si>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</si>
  <si>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</si>
  <si>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</si>
  <si>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</si>
  <si>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</si>
  <si>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</si>
  <si>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</si>
  <si>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</si>
  <si>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</si>
  <si>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</si>
  <si>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</si>
  <si>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</si>
  <si>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</si>
  <si>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</si>
  <si>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</si>
  <si>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</si>
  <si>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</si>
  <si>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</si>
  <si>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</si>
  <si>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</si>
  <si>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</si>
  <si>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</si>
  <si>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</si>
  <si>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</si>
  <si>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</si>
  <si>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</si>
  <si>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</si>
  <si>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</si>
  <si>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</si>
  <si>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</si>
  <si>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</si>
  <si>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</si>
  <si>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</si>
  <si>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</si>
  <si>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</si>
  <si>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</si>
  <si>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</si>
  <si>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</si>
  <si>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</si>
  <si>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</si>
  <si>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</si>
  <si>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</si>
  <si>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</si>
  <si>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</si>
  <si>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</si>
  <si>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</si>
  <si>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</si>
  <si>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</si>
  <si>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</si>
  <si>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</si>
  <si>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</si>
  <si>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</si>
  <si>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</si>
  <si>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</si>
  <si>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</si>
  <si>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</si>
  <si>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</si>
  <si>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</si>
  <si>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</si>
  <si>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</si>
  <si>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</si>
  <si>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</si>
  <si>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</si>
  <si>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</si>
  <si>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</si>
  <si>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</si>
  <si>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</si>
  <si>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</si>
  <si>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</si>
  <si>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</si>
  <si>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</si>
  <si>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</si>
  <si>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</si>
  <si>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</si>
  <si>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</si>
  <si>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</si>
  <si>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</si>
  <si>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</si>
  <si>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</si>
  <si>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</si>
  <si>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</si>
  <si>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</si>
  <si>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</si>
  <si>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</si>
  <si>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</si>
  <si>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</si>
  <si>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</si>
  <si>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</si>
  <si>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</si>
  <si>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</si>
  <si>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</si>
  <si>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</si>
  <si>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</si>
  <si>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</si>
  <si>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</si>
  <si>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</si>
  <si>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</si>
  <si>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</si>
  <si>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</si>
  <si>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</si>
  <si>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</si>
  <si>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</si>
  <si>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</si>
  <si>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</si>
  <si>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</si>
  <si>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</si>
  <si>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</si>
  <si>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</si>
  <si>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</si>
  <si>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Állami követelés elengedése: 2009: Mozambik, Kambodzsa</t>
  </si>
  <si>
    <t>Technikai bevétel kivétele (2007-évi maradvány)</t>
  </si>
  <si>
    <t>D.5-höz és D.91-hez kapcsolódóan 2010-től</t>
  </si>
  <si>
    <t xml:space="preserve">MÁV kezességvállalás </t>
  </si>
  <si>
    <t>Végtörlesztésből eredő veszteség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</si>
  <si>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</si>
  <si>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</si>
  <si>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</si>
  <si>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</si>
  <si>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</si>
  <si>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</si>
  <si>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</si>
  <si>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</si>
  <si>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</si>
  <si>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Malév tulajdonosi kölcsön és egy 2010. évi kiadás semlegesítése</t>
  </si>
  <si>
    <t>PPP projektek átsorolása</t>
  </si>
  <si>
    <t>2011: MOL részvények vásárlása 498,3 milliárd HUF, tőketranszfer MFB-nek 54 milliárd HUF</t>
  </si>
  <si>
    <t>D.62-höz, D.63-höz és D.75-hoz kapcsolódóan</t>
  </si>
  <si>
    <t>Az ÁFA elszámolhatóságával kapcsolatos Európai Bírósági ítélet nyomán EU-s bevételek csökkentése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</si>
  <si>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</si>
  <si>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</si>
  <si>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</si>
  <si>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</si>
  <si>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</si>
  <si>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</si>
  <si>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</si>
  <si>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Dátum: 2013.09.30.</t>
  </si>
  <si>
    <t>Elkülönített állami pénzalapok, 2010-től Költségvetési Alapok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</si>
  <si>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</si>
  <si>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</si>
  <si>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</si>
  <si>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</si>
  <si>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</si>
  <si>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 xml:space="preserve">   Helyi önkormányzatok adósságának elengedése</t>
  </si>
  <si>
    <t xml:space="preserve">   EU-transzferekhez kapcsolódó pénzügyi korrekció</t>
  </si>
  <si>
    <t xml:space="preserve">   A Kutatási és Technológiai Innovációs Alapból az MTA adósságának elengedése</t>
  </si>
  <si>
    <t xml:space="preserve">   Adósságelengedés az állam által</t>
  </si>
  <si>
    <t xml:space="preserve">   Adósságátvállalás az állam által (Megj.: az állami költségvetésre vonatkozó speciális elszámolási szabályok és később azok változása miatt, a pénzforgalmi egyenleg a 2A táblán tartalmazza ezt az összeget 2011-re, de 2013-ra nem)</t>
  </si>
  <si>
    <t>Alstom bankgarancia lehívásához kapcsolódó korrekció</t>
  </si>
  <si>
    <t>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</si>
</sst>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2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Continuous" vertical="center"/>
      <protection locked="0"/>
    </xf>
    <xf numFmtId="0" fontId="15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6" fillId="33" borderId="42" xfId="0" applyFont="1" applyFill="1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" fillId="33" borderId="4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1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2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4" fillId="0" borderId="27" xfId="56" applyFont="1" applyFill="1" applyBorder="1" applyAlignment="1">
      <alignment horizontal="centerContinuous"/>
      <protection/>
    </xf>
    <xf numFmtId="0" fontId="3" fillId="0" borderId="27" xfId="56" applyFont="1" applyFill="1" applyBorder="1" applyAlignment="1">
      <alignment horizontal="centerContinuous"/>
      <protection/>
    </xf>
    <xf numFmtId="0" fontId="0" fillId="0" borderId="27" xfId="56" applyFont="1" applyFill="1" applyBorder="1" applyAlignment="1">
      <alignment horizontal="centerContinuous"/>
      <protection/>
    </xf>
    <xf numFmtId="0" fontId="26" fillId="0" borderId="0" xfId="56" applyFont="1" applyFill="1" applyAlignment="1">
      <alignment horizontal="centerContinuous"/>
      <protection/>
    </xf>
    <xf numFmtId="0" fontId="27" fillId="0" borderId="0" xfId="56" applyFont="1" applyFill="1" applyAlignment="1" quotePrefix="1">
      <alignment horizontal="centerContinuous"/>
      <protection/>
    </xf>
    <xf numFmtId="0" fontId="13" fillId="0" borderId="0" xfId="56" applyFont="1" applyFill="1" applyAlignment="1">
      <alignment horizontal="centerContinuous"/>
      <protection/>
    </xf>
    <xf numFmtId="0" fontId="13" fillId="0" borderId="0" xfId="56" applyFont="1" applyFill="1">
      <alignment/>
      <protection/>
    </xf>
    <xf numFmtId="0" fontId="28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8" fillId="0" borderId="0" xfId="56" applyFont="1" applyFill="1" applyAlignment="1">
      <alignment vertical="center"/>
      <protection/>
    </xf>
    <xf numFmtId="0" fontId="29" fillId="0" borderId="0" xfId="56" applyFont="1" applyFill="1">
      <alignment/>
      <protection/>
    </xf>
    <xf numFmtId="0" fontId="30" fillId="0" borderId="0" xfId="56" applyFont="1" applyFill="1">
      <alignment/>
      <protection/>
    </xf>
    <xf numFmtId="0" fontId="31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8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7" fillId="0" borderId="46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1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left"/>
      <protection/>
    </xf>
    <xf numFmtId="0" fontId="32" fillId="34" borderId="43" xfId="0" applyFont="1" applyFill="1" applyBorder="1" applyAlignment="1" applyProtection="1">
      <alignment/>
      <protection/>
    </xf>
    <xf numFmtId="0" fontId="32" fillId="34" borderId="21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Continuous"/>
      <protection locked="0"/>
    </xf>
    <xf numFmtId="0" fontId="32" fillId="0" borderId="1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13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34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43" xfId="0" applyFont="1" applyFill="1" applyBorder="1" applyAlignment="1" applyProtection="1">
      <alignment/>
      <protection/>
    </xf>
    <xf numFmtId="0" fontId="32" fillId="0" borderId="48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 locked="0"/>
    </xf>
    <xf numFmtId="0" fontId="32" fillId="0" borderId="49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15" xfId="0" applyFont="1" applyFill="1" applyBorder="1" applyAlignment="1" applyProtection="1">
      <alignment/>
      <protection locked="0"/>
    </xf>
    <xf numFmtId="0" fontId="17" fillId="0" borderId="38" xfId="0" applyFont="1" applyFill="1" applyBorder="1" applyAlignment="1" applyProtection="1">
      <alignment/>
      <protection locked="0"/>
    </xf>
    <xf numFmtId="0" fontId="17" fillId="0" borderId="50" xfId="0" applyFont="1" applyFill="1" applyBorder="1" applyAlignment="1" applyProtection="1">
      <alignment horizontal="left"/>
      <protection/>
    </xf>
    <xf numFmtId="0" fontId="17" fillId="0" borderId="50" xfId="0" applyFont="1" applyFill="1" applyBorder="1" applyAlignment="1" applyProtection="1">
      <alignment/>
      <protection/>
    </xf>
    <xf numFmtId="0" fontId="35" fillId="0" borderId="51" xfId="0" applyFont="1" applyFill="1" applyBorder="1" applyAlignment="1" applyProtection="1">
      <alignment horizontal="centerContinuous" vertical="center"/>
      <protection/>
    </xf>
    <xf numFmtId="0" fontId="35" fillId="0" borderId="52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15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2" fillId="0" borderId="15" xfId="0" applyFont="1" applyFill="1" applyBorder="1" applyAlignment="1">
      <alignment/>
    </xf>
    <xf numFmtId="0" fontId="35" fillId="0" borderId="5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centerContinuous"/>
      <protection locked="0"/>
    </xf>
    <xf numFmtId="0" fontId="6" fillId="0" borderId="50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 locked="0"/>
    </xf>
    <xf numFmtId="0" fontId="1" fillId="0" borderId="5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32" xfId="0" applyNumberFormat="1" applyFill="1" applyBorder="1" applyAlignment="1" applyProtection="1">
      <alignment/>
      <protection/>
    </xf>
    <xf numFmtId="2" fontId="2" fillId="0" borderId="32" xfId="0" applyNumberFormat="1" applyFont="1" applyFill="1" applyBorder="1" applyAlignment="1" applyProtection="1">
      <alignment/>
      <protection/>
    </xf>
    <xf numFmtId="0" fontId="32" fillId="33" borderId="43" xfId="0" applyFont="1" applyFill="1" applyBorder="1" applyAlignment="1" applyProtection="1">
      <alignment/>
      <protection locked="0"/>
    </xf>
    <xf numFmtId="0" fontId="32" fillId="33" borderId="21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17" fillId="33" borderId="4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9" fillId="0" borderId="13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5" borderId="56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7" fillId="0" borderId="57" xfId="0" applyFont="1" applyFill="1" applyBorder="1" applyAlignment="1" applyProtection="1">
      <alignment horizontal="left"/>
      <protection/>
    </xf>
    <xf numFmtId="0" fontId="17" fillId="0" borderId="5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/>
      <protection/>
    </xf>
    <xf numFmtId="0" fontId="6" fillId="33" borderId="62" xfId="0" applyFont="1" applyFill="1" applyBorder="1" applyAlignment="1" applyProtection="1">
      <alignment/>
      <protection locked="0"/>
    </xf>
    <xf numFmtId="0" fontId="17" fillId="33" borderId="62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3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/>
      <protection locked="0"/>
    </xf>
    <xf numFmtId="3" fontId="3" fillId="33" borderId="42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67" xfId="0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 locked="0"/>
    </xf>
    <xf numFmtId="3" fontId="5" fillId="33" borderId="40" xfId="0" applyNumberFormat="1" applyFont="1" applyFill="1" applyBorder="1" applyAlignment="1" applyProtection="1">
      <alignment/>
      <protection locked="0"/>
    </xf>
    <xf numFmtId="3" fontId="5" fillId="33" borderId="71" xfId="0" applyNumberFormat="1" applyFont="1" applyFill="1" applyBorder="1" applyAlignment="1" applyProtection="1">
      <alignment/>
      <protection locked="0"/>
    </xf>
    <xf numFmtId="3" fontId="6" fillId="33" borderId="42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/>
      <protection locked="0"/>
    </xf>
    <xf numFmtId="3" fontId="1" fillId="33" borderId="43" xfId="0" applyNumberFormat="1" applyFont="1" applyFill="1" applyBorder="1" applyAlignment="1" applyProtection="1">
      <alignment/>
      <protection locked="0"/>
    </xf>
    <xf numFmtId="3" fontId="1" fillId="35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5" borderId="72" xfId="0" applyNumberFormat="1" applyFont="1" applyFill="1" applyBorder="1" applyAlignment="1" applyProtection="1">
      <alignment/>
      <protection locked="0"/>
    </xf>
    <xf numFmtId="0" fontId="1" fillId="35" borderId="43" xfId="0" applyFont="1" applyFill="1" applyBorder="1" applyAlignment="1" applyProtection="1">
      <alignment/>
      <protection locked="0"/>
    </xf>
    <xf numFmtId="3" fontId="1" fillId="33" borderId="25" xfId="0" applyNumberFormat="1" applyFont="1" applyFill="1" applyBorder="1" applyAlignment="1" applyProtection="1">
      <alignment/>
      <protection locked="0"/>
    </xf>
    <xf numFmtId="3" fontId="6" fillId="33" borderId="62" xfId="0" applyNumberFormat="1" applyFont="1" applyFill="1" applyBorder="1" applyAlignment="1" applyProtection="1">
      <alignment/>
      <protection locked="0"/>
    </xf>
    <xf numFmtId="3" fontId="32" fillId="33" borderId="21" xfId="0" applyNumberFormat="1" applyFont="1" applyFill="1" applyBorder="1" applyAlignment="1" applyProtection="1">
      <alignment/>
      <protection locked="0"/>
    </xf>
    <xf numFmtId="3" fontId="32" fillId="33" borderId="43" xfId="0" applyNumberFormat="1" applyFont="1" applyFill="1" applyBorder="1" applyAlignment="1" applyProtection="1">
      <alignment/>
      <protection locked="0"/>
    </xf>
    <xf numFmtId="3" fontId="1" fillId="33" borderId="73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left"/>
    </xf>
    <xf numFmtId="0" fontId="0" fillId="0" borderId="74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Alignment="1" applyProtection="1">
      <alignment horizontal="left"/>
      <protection/>
    </xf>
    <xf numFmtId="0" fontId="17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4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3" fillId="36" borderId="0" xfId="0" applyFont="1" applyFill="1" applyBorder="1" applyAlignment="1">
      <alignment/>
    </xf>
    <xf numFmtId="0" fontId="0" fillId="36" borderId="0" xfId="56" applyFont="1" applyFill="1" applyAlignment="1">
      <alignment horizontal="centerContinuous"/>
      <protection/>
    </xf>
    <xf numFmtId="0" fontId="43" fillId="36" borderId="0" xfId="0" applyFont="1" applyFill="1" applyBorder="1" applyAlignment="1">
      <alignment/>
    </xf>
    <xf numFmtId="0" fontId="44" fillId="0" borderId="0" xfId="0" applyFont="1" applyFill="1" applyAlignment="1">
      <alignment/>
    </xf>
    <xf numFmtId="3" fontId="32" fillId="0" borderId="43" xfId="0" applyNumberFormat="1" applyFont="1" applyFill="1" applyBorder="1" applyAlignment="1" applyProtection="1">
      <alignment/>
      <protection locked="0"/>
    </xf>
    <xf numFmtId="3" fontId="32" fillId="0" borderId="48" xfId="0" applyNumberFormat="1" applyFont="1" applyFill="1" applyBorder="1" applyAlignment="1" applyProtection="1">
      <alignment/>
      <protection locked="0"/>
    </xf>
    <xf numFmtId="3" fontId="32" fillId="0" borderId="35" xfId="0" applyNumberFormat="1" applyFont="1" applyFill="1" applyBorder="1" applyAlignment="1" applyProtection="1">
      <alignment/>
      <protection locked="0"/>
    </xf>
    <xf numFmtId="3" fontId="32" fillId="0" borderId="36" xfId="0" applyNumberFormat="1" applyFont="1" applyFill="1" applyBorder="1" applyAlignment="1" applyProtection="1">
      <alignment/>
      <protection locked="0"/>
    </xf>
    <xf numFmtId="3" fontId="32" fillId="0" borderId="34" xfId="0" applyNumberFormat="1" applyFont="1" applyFill="1" applyBorder="1" applyAlignment="1" applyProtection="1">
      <alignment/>
      <protection locked="0"/>
    </xf>
    <xf numFmtId="3" fontId="32" fillId="0" borderId="25" xfId="0" applyNumberFormat="1" applyFont="1" applyFill="1" applyBorder="1" applyAlignment="1" applyProtection="1">
      <alignment/>
      <protection locked="0"/>
    </xf>
    <xf numFmtId="3" fontId="32" fillId="0" borderId="26" xfId="0" applyNumberFormat="1" applyFont="1" applyFill="1" applyBorder="1" applyAlignment="1" applyProtection="1">
      <alignment/>
      <protection locked="0"/>
    </xf>
    <xf numFmtId="3" fontId="32" fillId="0" borderId="22" xfId="0" applyNumberFormat="1" applyFont="1" applyFill="1" applyBorder="1" applyAlignment="1" applyProtection="1">
      <alignment/>
      <protection locked="0"/>
    </xf>
    <xf numFmtId="3" fontId="17" fillId="33" borderId="42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3" fontId="3" fillId="0" borderId="54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188" fontId="5" fillId="33" borderId="21" xfId="40" applyNumberFormat="1" applyFont="1" applyFill="1" applyBorder="1" applyAlignment="1" applyProtection="1">
      <alignment/>
      <protection locked="0"/>
    </xf>
    <xf numFmtId="0" fontId="1" fillId="33" borderId="42" xfId="0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75" xfId="0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locked="0"/>
    </xf>
    <xf numFmtId="0" fontId="0" fillId="0" borderId="77" xfId="0" applyFill="1" applyBorder="1" applyAlignment="1" applyProtection="1">
      <alignment/>
      <protection locked="0"/>
    </xf>
    <xf numFmtId="3" fontId="1" fillId="33" borderId="73" xfId="0" applyNumberFormat="1" applyFont="1" applyFill="1" applyBorder="1" applyAlignment="1" applyProtection="1">
      <alignment/>
      <protection locked="0"/>
    </xf>
    <xf numFmtId="3" fontId="16" fillId="35" borderId="78" xfId="0" applyNumberFormat="1" applyFont="1" applyFill="1" applyBorder="1" applyAlignment="1" applyProtection="1">
      <alignment/>
      <protection locked="0"/>
    </xf>
    <xf numFmtId="0" fontId="0" fillId="0" borderId="79" xfId="0" applyBorder="1" applyAlignment="1">
      <alignment/>
    </xf>
    <xf numFmtId="3" fontId="6" fillId="33" borderId="80" xfId="0" applyNumberFormat="1" applyFont="1" applyFill="1" applyBorder="1" applyAlignment="1" applyProtection="1">
      <alignment/>
      <protection locked="0"/>
    </xf>
    <xf numFmtId="3" fontId="1" fillId="33" borderId="72" xfId="0" applyNumberFormat="1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32" fillId="33" borderId="43" xfId="0" applyNumberFormat="1" applyFont="1" applyFill="1" applyBorder="1" applyAlignment="1">
      <alignment/>
    </xf>
    <xf numFmtId="3" fontId="1" fillId="0" borderId="21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3" fontId="16" fillId="35" borderId="81" xfId="0" applyNumberFormat="1" applyFont="1" applyFill="1" applyBorder="1" applyAlignment="1" applyProtection="1">
      <alignment/>
      <protection locked="0"/>
    </xf>
    <xf numFmtId="3" fontId="32" fillId="33" borderId="72" xfId="0" applyNumberFormat="1" applyFont="1" applyFill="1" applyBorder="1" applyAlignment="1" applyProtection="1">
      <alignment/>
      <protection locked="0"/>
    </xf>
    <xf numFmtId="3" fontId="32" fillId="0" borderId="82" xfId="0" applyNumberFormat="1" applyFont="1" applyFill="1" applyBorder="1" applyAlignment="1" applyProtection="1">
      <alignment/>
      <protection locked="0"/>
    </xf>
    <xf numFmtId="3" fontId="32" fillId="0" borderId="67" xfId="0" applyNumberFormat="1" applyFont="1" applyFill="1" applyBorder="1" applyAlignment="1" applyProtection="1">
      <alignment/>
      <protection locked="0"/>
    </xf>
    <xf numFmtId="3" fontId="32" fillId="33" borderId="72" xfId="0" applyNumberFormat="1" applyFont="1" applyFill="1" applyBorder="1" applyAlignment="1">
      <alignment/>
    </xf>
    <xf numFmtId="3" fontId="32" fillId="0" borderId="83" xfId="0" applyNumberFormat="1" applyFont="1" applyFill="1" applyBorder="1" applyAlignment="1" applyProtection="1">
      <alignment/>
      <protection locked="0"/>
    </xf>
    <xf numFmtId="3" fontId="17" fillId="33" borderId="80" xfId="0" applyNumberFormat="1" applyFont="1" applyFill="1" applyBorder="1" applyAlignment="1" applyProtection="1">
      <alignment/>
      <protection locked="0"/>
    </xf>
    <xf numFmtId="3" fontId="1" fillId="35" borderId="43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centerContinuous"/>
      <protection locked="0"/>
    </xf>
    <xf numFmtId="3" fontId="1" fillId="35" borderId="81" xfId="0" applyNumberFormat="1" applyFont="1" applyFill="1" applyBorder="1" applyAlignment="1" applyProtection="1">
      <alignment/>
      <protection locked="0"/>
    </xf>
    <xf numFmtId="3" fontId="1" fillId="35" borderId="84" xfId="0" applyNumberFormat="1" applyFont="1" applyFill="1" applyBorder="1" applyAlignment="1" applyProtection="1">
      <alignment wrapText="1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3" fontId="32" fillId="36" borderId="43" xfId="0" applyNumberFormat="1" applyFont="1" applyFill="1" applyBorder="1" applyAlignment="1" applyProtection="1">
      <alignment/>
      <protection locked="0"/>
    </xf>
    <xf numFmtId="3" fontId="32" fillId="36" borderId="72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70" xfId="0" applyNumberFormat="1" applyFont="1" applyFill="1" applyBorder="1" applyAlignment="1" applyProtection="1">
      <alignment/>
      <protection locked="0"/>
    </xf>
    <xf numFmtId="3" fontId="32" fillId="34" borderId="43" xfId="0" applyNumberFormat="1" applyFont="1" applyFill="1" applyBorder="1" applyAlignment="1" applyProtection="1">
      <alignment/>
      <protection/>
    </xf>
    <xf numFmtId="3" fontId="32" fillId="34" borderId="72" xfId="0" applyNumberFormat="1" applyFont="1" applyFill="1" applyBorder="1" applyAlignment="1" applyProtection="1">
      <alignment/>
      <protection/>
    </xf>
    <xf numFmtId="3" fontId="32" fillId="34" borderId="21" xfId="0" applyNumberFormat="1" applyFont="1" applyFill="1" applyBorder="1" applyAlignment="1" applyProtection="1">
      <alignment/>
      <protection/>
    </xf>
    <xf numFmtId="3" fontId="1" fillId="0" borderId="83" xfId="0" applyNumberFormat="1" applyFont="1" applyFill="1" applyBorder="1" applyAlignment="1" applyProtection="1">
      <alignment/>
      <protection locked="0"/>
    </xf>
    <xf numFmtId="0" fontId="6" fillId="0" borderId="85" xfId="0" applyFont="1" applyFill="1" applyBorder="1" applyAlignment="1" applyProtection="1">
      <alignment/>
      <protection locked="0"/>
    </xf>
    <xf numFmtId="0" fontId="6" fillId="0" borderId="86" xfId="0" applyFont="1" applyFill="1" applyBorder="1" applyAlignment="1" applyProtection="1">
      <alignment/>
      <protection locked="0"/>
    </xf>
    <xf numFmtId="0" fontId="1" fillId="0" borderId="87" xfId="0" applyFont="1" applyFill="1" applyBorder="1" applyAlignment="1" applyProtection="1">
      <alignment horizontal="centerContinuous"/>
      <protection locked="0"/>
    </xf>
    <xf numFmtId="0" fontId="1" fillId="0" borderId="88" xfId="0" applyFont="1" applyFill="1" applyBorder="1" applyAlignment="1" applyProtection="1">
      <alignment horizontal="centerContinuous"/>
      <protection locked="0"/>
    </xf>
    <xf numFmtId="0" fontId="32" fillId="36" borderId="43" xfId="0" applyFont="1" applyFill="1" applyBorder="1" applyAlignment="1" applyProtection="1">
      <alignment/>
      <protection locked="0"/>
    </xf>
    <xf numFmtId="0" fontId="32" fillId="36" borderId="21" xfId="0" applyFont="1" applyFill="1" applyBorder="1" applyAlignment="1" applyProtection="1">
      <alignment/>
      <protection locked="0"/>
    </xf>
    <xf numFmtId="3" fontId="17" fillId="33" borderId="42" xfId="0" applyNumberFormat="1" applyFont="1" applyFill="1" applyBorder="1" applyAlignment="1" applyProtection="1">
      <alignment/>
      <protection locked="0"/>
    </xf>
    <xf numFmtId="3" fontId="17" fillId="33" borderId="80" xfId="0" applyNumberFormat="1" applyFont="1" applyFill="1" applyBorder="1" applyAlignment="1" applyProtection="1">
      <alignment/>
      <protection locked="0"/>
    </xf>
    <xf numFmtId="0" fontId="5" fillId="33" borderId="89" xfId="0" applyFont="1" applyFill="1" applyBorder="1" applyAlignment="1" applyProtection="1">
      <alignment horizontal="center" vertical="center"/>
      <protection locked="0"/>
    </xf>
    <xf numFmtId="0" fontId="5" fillId="33" borderId="90" xfId="0" applyFont="1" applyFill="1" applyBorder="1" applyAlignment="1" applyProtection="1">
      <alignment horizontal="center" vertical="center"/>
      <protection locked="0"/>
    </xf>
    <xf numFmtId="0" fontId="5" fillId="33" borderId="91" xfId="0" applyFont="1" applyFill="1" applyBorder="1" applyAlignment="1" applyProtection="1">
      <alignment horizontal="center" vertical="center"/>
      <protection locked="0"/>
    </xf>
    <xf numFmtId="0" fontId="8" fillId="0" borderId="92" xfId="0" applyFont="1" applyFill="1" applyBorder="1" applyAlignment="1" applyProtection="1">
      <alignment horizontal="center"/>
      <protection/>
    </xf>
    <xf numFmtId="0" fontId="5" fillId="0" borderId="92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/>
      <protection/>
    </xf>
    <xf numFmtId="0" fontId="5" fillId="0" borderId="94" xfId="0" applyFont="1" applyFill="1" applyBorder="1" applyAlignment="1" applyProtection="1">
      <alignment/>
      <protection/>
    </xf>
    <xf numFmtId="0" fontId="5" fillId="0" borderId="95" xfId="0" applyFont="1" applyFill="1" applyBorder="1" applyAlignment="1" applyProtection="1">
      <alignment/>
      <protection/>
    </xf>
    <xf numFmtId="3" fontId="5" fillId="33" borderId="96" xfId="0" applyNumberFormat="1" applyFont="1" applyFill="1" applyBorder="1" applyAlignment="1" applyProtection="1">
      <alignment/>
      <protection locked="0"/>
    </xf>
    <xf numFmtId="3" fontId="5" fillId="33" borderId="97" xfId="0" applyNumberFormat="1" applyFont="1" applyFill="1" applyBorder="1" applyAlignment="1" applyProtection="1">
      <alignment/>
      <protection locked="0"/>
    </xf>
    <xf numFmtId="3" fontId="5" fillId="33" borderId="98" xfId="0" applyNumberFormat="1" applyFont="1" applyFill="1" applyBorder="1" applyAlignment="1" applyProtection="1">
      <alignment/>
      <protection locked="0"/>
    </xf>
    <xf numFmtId="3" fontId="5" fillId="33" borderId="99" xfId="0" applyNumberFormat="1" applyFont="1" applyFill="1" applyBorder="1" applyAlignment="1" applyProtection="1">
      <alignment/>
      <protection locked="0"/>
    </xf>
    <xf numFmtId="3" fontId="1" fillId="37" borderId="21" xfId="0" applyNumberFormat="1" applyFont="1" applyFill="1" applyBorder="1" applyAlignment="1" applyProtection="1">
      <alignment/>
      <protection locked="0"/>
    </xf>
    <xf numFmtId="0" fontId="46" fillId="35" borderId="39" xfId="0" applyFont="1" applyFill="1" applyBorder="1" applyAlignment="1" applyProtection="1">
      <alignment horizontal="left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89" fontId="1" fillId="33" borderId="43" xfId="0" applyNumberFormat="1" applyFont="1" applyFill="1" applyBorder="1" applyAlignment="1" applyProtection="1">
      <alignment/>
      <protection locked="0"/>
    </xf>
    <xf numFmtId="3" fontId="1" fillId="35" borderId="15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 locked="0"/>
    </xf>
    <xf numFmtId="3" fontId="0" fillId="0" borderId="100" xfId="0" applyNumberFormat="1" applyFont="1" applyFill="1" applyBorder="1" applyAlignment="1" applyProtection="1">
      <alignment/>
      <protection/>
    </xf>
    <xf numFmtId="3" fontId="3" fillId="33" borderId="62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/>
    </xf>
    <xf numFmtId="3" fontId="1" fillId="35" borderId="81" xfId="0" applyNumberFormat="1" applyFont="1" applyFill="1" applyBorder="1" applyAlignment="1" applyProtection="1">
      <alignment/>
      <protection locked="0"/>
    </xf>
    <xf numFmtId="3" fontId="1" fillId="35" borderId="15" xfId="0" applyNumberFormat="1" applyFont="1" applyFill="1" applyBorder="1" applyAlignment="1" applyProtection="1">
      <alignment/>
      <protection locked="0"/>
    </xf>
    <xf numFmtId="0" fontId="1" fillId="35" borderId="15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3" fontId="1" fillId="35" borderId="25" xfId="0" applyNumberFormat="1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left"/>
      <protection/>
    </xf>
    <xf numFmtId="0" fontId="86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0" fontId="28" fillId="0" borderId="0" xfId="56" applyFont="1" applyFill="1" applyAlignment="1">
      <alignment horizontal="left" wrapText="1"/>
      <protection/>
    </xf>
    <xf numFmtId="0" fontId="0" fillId="0" borderId="35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2" sqref="E12"/>
    </sheetView>
  </sheetViews>
  <sheetFormatPr defaultColWidth="9.77734375" defaultRowHeight="15"/>
  <cols>
    <col min="1" max="1" width="9.77734375" style="136" customWidth="1"/>
    <col min="2" max="2" width="3.77734375" style="136" customWidth="1"/>
    <col min="3" max="3" width="54.10546875" style="136" customWidth="1"/>
    <col min="4" max="4" width="10.99609375" style="136" customWidth="1"/>
    <col min="5" max="6" width="10.77734375" style="136" customWidth="1"/>
    <col min="7" max="8" width="10.6640625" style="136" customWidth="1"/>
    <col min="9" max="9" width="13.4453125" style="136" customWidth="1"/>
    <col min="10" max="10" width="59.88671875" style="136" customWidth="1"/>
    <col min="11" max="11" width="5.3359375" style="136" customWidth="1"/>
    <col min="12" max="12" width="0.9921875" style="136" customWidth="1"/>
    <col min="13" max="13" width="0.55078125" style="136" customWidth="1"/>
    <col min="14" max="14" width="9.77734375" style="136" customWidth="1"/>
    <col min="15" max="15" width="40.77734375" style="136" customWidth="1"/>
    <col min="16" max="16384" width="9.77734375" style="136" customWidth="1"/>
  </cols>
  <sheetData>
    <row r="1" spans="2:12" ht="33.75">
      <c r="B1" s="177"/>
      <c r="D1" s="137"/>
      <c r="E1" s="137"/>
      <c r="F1" s="137"/>
      <c r="G1" s="137"/>
      <c r="H1" s="137"/>
      <c r="I1" s="137"/>
      <c r="J1" s="137"/>
      <c r="K1" s="137"/>
      <c r="L1" s="137"/>
    </row>
    <row r="2" spans="3:14" ht="33.75">
      <c r="C2" s="137"/>
      <c r="D2" s="137"/>
      <c r="E2" s="137"/>
      <c r="F2" s="137"/>
      <c r="G2" s="137"/>
      <c r="H2" s="137"/>
      <c r="I2" s="137"/>
      <c r="J2" s="137"/>
      <c r="K2" s="137"/>
      <c r="L2" s="137"/>
      <c r="N2" s="138"/>
    </row>
    <row r="3" spans="2:12" ht="41.25">
      <c r="B3" s="139"/>
      <c r="C3" s="140" t="s">
        <v>19</v>
      </c>
      <c r="D3" s="140"/>
      <c r="E3" s="141"/>
      <c r="F3" s="141"/>
      <c r="G3" s="142"/>
      <c r="H3" s="142"/>
      <c r="I3" s="142"/>
      <c r="J3" s="142"/>
      <c r="K3" s="142"/>
      <c r="L3" s="142"/>
    </row>
    <row r="4" spans="1:14" s="316" customFormat="1" ht="42">
      <c r="A4" s="136"/>
      <c r="B4" s="139"/>
      <c r="C4" s="145" t="s">
        <v>200</v>
      </c>
      <c r="D4" s="144"/>
      <c r="E4" s="141"/>
      <c r="F4" s="141"/>
      <c r="G4" s="142"/>
      <c r="H4" s="142"/>
      <c r="I4" s="142"/>
      <c r="J4" s="142"/>
      <c r="K4" s="142"/>
      <c r="L4" s="142"/>
      <c r="M4" s="136"/>
      <c r="N4" s="136"/>
    </row>
    <row r="5" spans="1:14" s="316" customFormat="1" ht="42">
      <c r="A5" s="136"/>
      <c r="B5" s="139"/>
      <c r="C5" s="145" t="s">
        <v>201</v>
      </c>
      <c r="D5" s="144"/>
      <c r="E5" s="141"/>
      <c r="F5" s="141"/>
      <c r="G5" s="142"/>
      <c r="H5" s="142"/>
      <c r="I5" s="142"/>
      <c r="J5" s="142"/>
      <c r="K5" s="142"/>
      <c r="L5" s="142"/>
      <c r="M5" s="136"/>
      <c r="N5" s="136"/>
    </row>
    <row r="6" spans="2:12" ht="42">
      <c r="B6" s="139"/>
      <c r="C6" s="143"/>
      <c r="D6" s="144"/>
      <c r="E6" s="141"/>
      <c r="F6" s="141"/>
      <c r="G6" s="142"/>
      <c r="H6" s="142"/>
      <c r="I6" s="142"/>
      <c r="J6" s="142"/>
      <c r="K6" s="142"/>
      <c r="L6" s="142"/>
    </row>
    <row r="7" spans="2:12" ht="42">
      <c r="B7" s="139"/>
      <c r="C7" s="145"/>
      <c r="D7" s="144"/>
      <c r="E7" s="141"/>
      <c r="F7" s="141"/>
      <c r="G7" s="142"/>
      <c r="H7" s="142"/>
      <c r="I7" s="142"/>
      <c r="J7" s="142"/>
      <c r="K7" s="142"/>
      <c r="L7" s="142"/>
    </row>
    <row r="8" spans="2:12" ht="10.5" customHeight="1" thickBot="1">
      <c r="B8" s="139"/>
      <c r="C8" s="145"/>
      <c r="D8" s="149"/>
      <c r="E8" s="150"/>
      <c r="F8" s="150"/>
      <c r="G8" s="151"/>
      <c r="H8" s="151"/>
      <c r="I8" s="151"/>
      <c r="J8" s="142"/>
      <c r="K8" s="142"/>
      <c r="L8" s="142"/>
    </row>
    <row r="9" spans="2:12" ht="10.5" customHeight="1">
      <c r="B9" s="139"/>
      <c r="C9" s="145"/>
      <c r="D9" s="146"/>
      <c r="E9" s="147"/>
      <c r="F9" s="147"/>
      <c r="G9" s="148"/>
      <c r="H9" s="148"/>
      <c r="I9" s="148"/>
      <c r="J9" s="142"/>
      <c r="K9" s="142"/>
      <c r="L9" s="142"/>
    </row>
    <row r="10" spans="2:12" ht="42">
      <c r="B10" s="139"/>
      <c r="C10" s="152" t="s">
        <v>202</v>
      </c>
      <c r="D10" s="146"/>
      <c r="E10" s="147"/>
      <c r="F10" s="147"/>
      <c r="G10" s="148"/>
      <c r="H10" s="148"/>
      <c r="I10" s="148"/>
      <c r="J10" s="142"/>
      <c r="K10" s="142"/>
      <c r="L10" s="142"/>
    </row>
    <row r="11" spans="2:12" ht="32.25" customHeight="1">
      <c r="B11" s="139"/>
      <c r="G11" s="142"/>
      <c r="H11" s="142"/>
      <c r="I11" s="142"/>
      <c r="J11" s="142"/>
      <c r="K11" s="142"/>
      <c r="L11" s="142"/>
    </row>
    <row r="12" spans="2:12" ht="33">
      <c r="B12" s="139"/>
      <c r="D12" s="153"/>
      <c r="E12" s="317" t="s">
        <v>203</v>
      </c>
      <c r="F12" s="318"/>
      <c r="G12" s="318"/>
      <c r="H12" s="318"/>
      <c r="I12" s="318"/>
      <c r="J12" s="142"/>
      <c r="K12" s="142"/>
      <c r="L12" s="142"/>
    </row>
    <row r="13" spans="2:12" ht="33.75">
      <c r="B13" s="139"/>
      <c r="D13" s="154"/>
      <c r="E13" s="319" t="s">
        <v>236</v>
      </c>
      <c r="F13" s="318"/>
      <c r="G13" s="318"/>
      <c r="H13" s="318"/>
      <c r="I13" s="318"/>
      <c r="J13" s="142"/>
      <c r="K13" s="142"/>
      <c r="L13" s="142"/>
    </row>
    <row r="14" spans="2:12" ht="31.5">
      <c r="B14" s="139"/>
      <c r="C14" s="154"/>
      <c r="D14" s="154"/>
      <c r="E14" s="320" t="s">
        <v>204</v>
      </c>
      <c r="F14" s="142"/>
      <c r="G14" s="142"/>
      <c r="H14" s="142"/>
      <c r="I14" s="142"/>
      <c r="J14" s="142"/>
      <c r="K14" s="142"/>
      <c r="L14" s="142"/>
    </row>
    <row r="15" spans="2:12" ht="31.5">
      <c r="B15" s="139"/>
      <c r="C15" s="154"/>
      <c r="D15" s="154"/>
      <c r="E15" s="142"/>
      <c r="F15" s="142"/>
      <c r="G15" s="142"/>
      <c r="H15" s="142"/>
      <c r="I15" s="142"/>
      <c r="J15" s="142"/>
      <c r="K15" s="142"/>
      <c r="L15" s="142"/>
    </row>
    <row r="16" spans="2:4" ht="31.5">
      <c r="B16" s="139"/>
      <c r="C16" s="155"/>
      <c r="D16" s="155"/>
    </row>
    <row r="17" spans="2:4" ht="23.25">
      <c r="B17" s="139"/>
      <c r="C17" s="156" t="s">
        <v>20</v>
      </c>
      <c r="D17" s="156"/>
    </row>
    <row r="18" spans="2:4" ht="15.75" customHeight="1">
      <c r="B18" s="139"/>
      <c r="C18" s="156"/>
      <c r="D18" s="156"/>
    </row>
    <row r="19" spans="1:16" ht="23.25" customHeight="1">
      <c r="A19" s="157"/>
      <c r="B19" s="158"/>
      <c r="C19" s="421" t="s">
        <v>21</v>
      </c>
      <c r="D19" s="421"/>
      <c r="E19" s="421"/>
      <c r="F19" s="421"/>
      <c r="G19" s="421"/>
      <c r="H19" s="421"/>
      <c r="I19" s="421"/>
      <c r="J19" s="421"/>
      <c r="K19" s="157"/>
      <c r="L19" s="157"/>
      <c r="M19" s="157"/>
      <c r="N19" s="157"/>
      <c r="O19" s="157"/>
      <c r="P19" s="157"/>
    </row>
    <row r="20" spans="1:16" ht="23.25" customHeight="1">
      <c r="A20" s="157"/>
      <c r="B20" s="158"/>
      <c r="C20" s="421"/>
      <c r="D20" s="421"/>
      <c r="E20" s="421"/>
      <c r="F20" s="421"/>
      <c r="G20" s="421"/>
      <c r="H20" s="421"/>
      <c r="I20" s="421"/>
      <c r="J20" s="421"/>
      <c r="K20" s="157"/>
      <c r="L20" s="157"/>
      <c r="M20" s="157"/>
      <c r="N20" s="157"/>
      <c r="O20" s="157"/>
      <c r="P20" s="157"/>
    </row>
    <row r="21" spans="1:16" ht="15.75" customHeight="1">
      <c r="A21" s="157"/>
      <c r="B21" s="158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0" ht="23.25" customHeight="1">
      <c r="A22" s="157"/>
      <c r="C22" s="421" t="s">
        <v>22</v>
      </c>
      <c r="D22" s="421"/>
      <c r="E22" s="421"/>
      <c r="F22" s="421"/>
      <c r="G22" s="421"/>
      <c r="H22" s="421"/>
      <c r="I22" s="421"/>
      <c r="J22" s="421"/>
    </row>
    <row r="23" spans="1:10" ht="23.25" customHeight="1">
      <c r="A23" s="157"/>
      <c r="C23" s="421"/>
      <c r="D23" s="421"/>
      <c r="E23" s="421"/>
      <c r="F23" s="421"/>
      <c r="G23" s="421"/>
      <c r="H23" s="421"/>
      <c r="I23" s="421"/>
      <c r="J23" s="421"/>
    </row>
    <row r="24" spans="1:4" ht="23.25">
      <c r="A24" s="157"/>
      <c r="C24" s="156"/>
      <c r="D24" s="156"/>
    </row>
    <row r="25" spans="1:4" ht="23.25">
      <c r="A25" s="157"/>
      <c r="C25" s="159" t="s">
        <v>23</v>
      </c>
      <c r="D25" s="159"/>
    </row>
    <row r="26" spans="1:13" ht="15.75">
      <c r="A26" s="157"/>
      <c r="B26" s="15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.75">
      <c r="A27" s="157"/>
      <c r="B27" s="158"/>
      <c r="G27" s="157"/>
      <c r="H27" s="157"/>
      <c r="I27" s="157"/>
      <c r="J27" s="157"/>
      <c r="K27" s="157"/>
      <c r="L27" s="157"/>
      <c r="M27" s="157"/>
    </row>
    <row r="28" spans="1:13" ht="23.25">
      <c r="A28" s="157"/>
      <c r="B28" s="158"/>
      <c r="C28" s="160" t="s">
        <v>24</v>
      </c>
      <c r="D28" s="157"/>
      <c r="G28" s="157"/>
      <c r="H28" s="157"/>
      <c r="I28" s="157"/>
      <c r="J28" s="157"/>
      <c r="K28" s="157"/>
      <c r="L28" s="157"/>
      <c r="M28" s="157"/>
    </row>
    <row r="29" spans="1:13" ht="36" customHeight="1">
      <c r="A29" s="157"/>
      <c r="B29" s="158"/>
      <c r="C29" s="160" t="s">
        <v>145</v>
      </c>
      <c r="D29" s="161"/>
      <c r="G29" s="161"/>
      <c r="H29" s="161"/>
      <c r="I29" s="157"/>
      <c r="K29" s="157"/>
      <c r="L29" s="157"/>
      <c r="M29" s="157"/>
    </row>
    <row r="30" spans="1:13" ht="23.25">
      <c r="A30" s="157"/>
      <c r="B30" s="158"/>
      <c r="C30" s="363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.75">
      <c r="A31" s="157"/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.75">
      <c r="A32" s="157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22.5">
      <c r="A33" s="157"/>
      <c r="B33" s="158"/>
      <c r="E33" s="162"/>
      <c r="F33" s="162"/>
      <c r="G33" s="157"/>
      <c r="H33" s="157"/>
      <c r="I33" s="157"/>
      <c r="J33" s="157"/>
      <c r="K33" s="157"/>
      <c r="L33" s="157"/>
      <c r="M33" s="157"/>
    </row>
    <row r="34" spans="1:13" ht="15.75">
      <c r="A34" s="157"/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.75">
      <c r="A35" s="157"/>
      <c r="B35" s="15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4" ht="30.75">
      <c r="A36" s="163"/>
      <c r="B36" s="164"/>
      <c r="C36" s="142"/>
      <c r="D36" s="142"/>
      <c r="E36" s="163"/>
      <c r="F36" s="163"/>
      <c r="G36" s="163"/>
      <c r="H36" s="163"/>
      <c r="I36" s="163"/>
      <c r="J36" s="163"/>
      <c r="K36" s="163"/>
      <c r="L36" s="163"/>
      <c r="M36" s="163"/>
      <c r="N36" s="142"/>
    </row>
    <row r="37" spans="1:13" ht="15.75">
      <c r="A37" s="157"/>
      <c r="B37" s="15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.75">
      <c r="A38" s="157"/>
      <c r="B38" s="15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.75">
      <c r="A39" s="157"/>
      <c r="B39" s="15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>
      <c r="A40" s="157"/>
      <c r="B40" s="15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C1">
      <selection activeCell="E12" sqref="E12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2" t="s">
        <v>73</v>
      </c>
      <c r="F6" s="422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  <c r="J7" s="2"/>
      <c r="K7" s="2"/>
      <c r="L7" s="2"/>
    </row>
    <row r="8" spans="2:12" ht="15.75">
      <c r="B8" s="12"/>
      <c r="C8" s="364" t="str">
        <f>+Fedőlap!$E$13</f>
        <v>Dátum: 2013.09.30.</v>
      </c>
      <c r="D8" s="22" t="s">
        <v>45</v>
      </c>
      <c r="E8" s="22" t="s">
        <v>45</v>
      </c>
      <c r="F8" s="22" t="s">
        <v>142</v>
      </c>
      <c r="G8" s="22" t="s">
        <v>142</v>
      </c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0" t="s">
        <v>112</v>
      </c>
      <c r="D10" s="294">
        <f>-'1. Tábla'!E13</f>
        <v>103345</v>
      </c>
      <c r="E10" s="294">
        <f>-'1. Tábla'!F13</f>
        <v>230481</v>
      </c>
      <c r="F10" s="294">
        <f>-'1. Tábla'!G13</f>
        <v>-169356</v>
      </c>
      <c r="G10" s="347">
        <f>-'1. Tábla'!H13</f>
        <v>-143494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1"/>
      <c r="E11" s="300"/>
      <c r="F11" s="300"/>
      <c r="G11" s="376"/>
      <c r="H11" s="98"/>
      <c r="I11" s="94"/>
      <c r="J11" s="2"/>
      <c r="K11" s="2"/>
      <c r="L11" s="2"/>
    </row>
    <row r="12" spans="2:12" ht="17.25">
      <c r="B12" s="183"/>
      <c r="C12" s="312" t="s">
        <v>160</v>
      </c>
      <c r="D12" s="373">
        <f>D13+D14+D15+D22+D27</f>
        <v>-65025</v>
      </c>
      <c r="E12" s="373">
        <f>E13+E14+E15+E22+E27</f>
        <v>-159172</v>
      </c>
      <c r="F12" s="373">
        <f>F13+F14+F15+F22+F27</f>
        <v>18683.00000000001</v>
      </c>
      <c r="G12" s="375">
        <f>G13+G14+G15+G22+G27</f>
        <v>9674.99999999999</v>
      </c>
      <c r="H12" s="186"/>
      <c r="I12" s="187"/>
      <c r="J12" s="188"/>
      <c r="K12" s="188"/>
      <c r="L12" s="188"/>
    </row>
    <row r="13" spans="2:12" ht="15">
      <c r="B13" s="189"/>
      <c r="C13" s="215" t="s">
        <v>175</v>
      </c>
      <c r="D13" s="306">
        <v>-11417.000000000002</v>
      </c>
      <c r="E13" s="306">
        <v>-156271</v>
      </c>
      <c r="F13" s="306">
        <v>20602.000000000004</v>
      </c>
      <c r="G13" s="356">
        <v>3341.999999999992</v>
      </c>
      <c r="H13" s="186"/>
      <c r="I13" s="187"/>
      <c r="J13" s="188"/>
      <c r="K13" s="188"/>
      <c r="L13" s="188"/>
    </row>
    <row r="14" spans="2:12" ht="15">
      <c r="B14" s="189"/>
      <c r="C14" s="215" t="s">
        <v>176</v>
      </c>
      <c r="D14" s="306">
        <v>-65381</v>
      </c>
      <c r="E14" s="306">
        <v>-12296.000000000002</v>
      </c>
      <c r="F14" s="306">
        <v>4408</v>
      </c>
      <c r="G14" s="356">
        <v>-4411</v>
      </c>
      <c r="H14" s="186"/>
      <c r="I14" s="187"/>
      <c r="J14" s="188"/>
      <c r="K14" s="188"/>
      <c r="L14" s="188"/>
    </row>
    <row r="15" spans="2:12" ht="15">
      <c r="B15" s="189"/>
      <c r="C15" s="215" t="s">
        <v>177</v>
      </c>
      <c r="D15" s="306">
        <v>7507</v>
      </c>
      <c r="E15" s="306">
        <v>-7932</v>
      </c>
      <c r="F15" s="306">
        <v>-7572</v>
      </c>
      <c r="G15" s="356">
        <v>17217</v>
      </c>
      <c r="H15" s="186"/>
      <c r="I15" s="187"/>
      <c r="J15" s="188"/>
      <c r="K15" s="188"/>
      <c r="L15" s="188"/>
    </row>
    <row r="16" spans="2:12" ht="15">
      <c r="B16" s="189"/>
      <c r="C16" s="216" t="s">
        <v>88</v>
      </c>
      <c r="D16" s="369">
        <v>15699</v>
      </c>
      <c r="E16" s="369">
        <v>16821</v>
      </c>
      <c r="F16" s="369">
        <v>16709</v>
      </c>
      <c r="G16" s="370">
        <v>41447</v>
      </c>
      <c r="H16" s="186"/>
      <c r="I16" s="187"/>
      <c r="J16" s="188"/>
      <c r="K16" s="188"/>
      <c r="L16" s="188"/>
    </row>
    <row r="17" spans="2:12" ht="15">
      <c r="B17" s="189"/>
      <c r="C17" s="215" t="s">
        <v>89</v>
      </c>
      <c r="D17" s="369">
        <v>-8192</v>
      </c>
      <c r="E17" s="369">
        <v>-24753</v>
      </c>
      <c r="F17" s="369">
        <v>-24281</v>
      </c>
      <c r="G17" s="370">
        <v>-24230</v>
      </c>
      <c r="H17" s="186"/>
      <c r="I17" s="187"/>
      <c r="J17" s="188"/>
      <c r="K17" s="188"/>
      <c r="L17" s="188"/>
    </row>
    <row r="18" spans="2:12" ht="15">
      <c r="B18" s="189"/>
      <c r="C18" s="216" t="s">
        <v>178</v>
      </c>
      <c r="D18" s="306">
        <v>8821</v>
      </c>
      <c r="E18" s="306">
        <v>-6872</v>
      </c>
      <c r="F18" s="306">
        <v>-5516</v>
      </c>
      <c r="G18" s="356">
        <v>4133</v>
      </c>
      <c r="H18" s="186"/>
      <c r="I18" s="187"/>
      <c r="J18" s="188"/>
      <c r="K18" s="188"/>
      <c r="L18" s="188"/>
    </row>
    <row r="19" spans="2:12" ht="15">
      <c r="B19" s="189"/>
      <c r="C19" s="216" t="s">
        <v>179</v>
      </c>
      <c r="D19" s="306">
        <v>-1314.0000000000005</v>
      </c>
      <c r="E19" s="306">
        <v>-1060</v>
      </c>
      <c r="F19" s="306">
        <v>-2056</v>
      </c>
      <c r="G19" s="356">
        <v>13084</v>
      </c>
      <c r="H19" s="186"/>
      <c r="I19" s="187"/>
      <c r="J19" s="188"/>
      <c r="K19" s="188"/>
      <c r="L19" s="188"/>
    </row>
    <row r="20" spans="2:12" ht="15">
      <c r="B20" s="189"/>
      <c r="C20" s="216" t="s">
        <v>88</v>
      </c>
      <c r="D20" s="369">
        <v>9211</v>
      </c>
      <c r="E20" s="369">
        <v>10092.6</v>
      </c>
      <c r="F20" s="369">
        <v>10025.4</v>
      </c>
      <c r="G20" s="370">
        <v>24868.2</v>
      </c>
      <c r="H20" s="186"/>
      <c r="I20" s="187"/>
      <c r="J20" s="188"/>
      <c r="K20" s="188"/>
      <c r="L20" s="188"/>
    </row>
    <row r="21" spans="2:12" ht="15">
      <c r="B21" s="189"/>
      <c r="C21" s="216" t="s">
        <v>89</v>
      </c>
      <c r="D21" s="369">
        <v>-10525</v>
      </c>
      <c r="E21" s="369">
        <v>-11152.6</v>
      </c>
      <c r="F21" s="369">
        <v>-12081.4</v>
      </c>
      <c r="G21" s="370">
        <v>-11784.2</v>
      </c>
      <c r="H21" s="186"/>
      <c r="I21" s="187"/>
      <c r="J21" s="188"/>
      <c r="K21" s="188"/>
      <c r="L21" s="188"/>
    </row>
    <row r="22" spans="2:12" ht="15">
      <c r="B22" s="189"/>
      <c r="C22" s="216" t="s">
        <v>180</v>
      </c>
      <c r="D22" s="306">
        <v>3290</v>
      </c>
      <c r="E22" s="306">
        <v>-17.999999999998906</v>
      </c>
      <c r="F22" s="306">
        <v>253.99999999999977</v>
      </c>
      <c r="G22" s="356">
        <v>4808</v>
      </c>
      <c r="H22" s="186"/>
      <c r="I22" s="187"/>
      <c r="J22" s="188"/>
      <c r="K22" s="188"/>
      <c r="L22" s="188"/>
    </row>
    <row r="23" spans="2:12" ht="16.5">
      <c r="B23" s="189"/>
      <c r="C23" s="216" t="s">
        <v>161</v>
      </c>
      <c r="D23" s="306">
        <v>467.0000000000005</v>
      </c>
      <c r="E23" s="306">
        <v>-1542.0000000000002</v>
      </c>
      <c r="F23" s="306">
        <v>-1997</v>
      </c>
      <c r="G23" s="356">
        <v>288.00000000000006</v>
      </c>
      <c r="H23" s="186"/>
      <c r="I23" s="187"/>
      <c r="J23" s="188"/>
      <c r="K23" s="188"/>
      <c r="L23" s="188"/>
    </row>
    <row r="24" spans="2:12" ht="15">
      <c r="B24" s="189"/>
      <c r="C24" s="310" t="s">
        <v>162</v>
      </c>
      <c r="D24" s="306">
        <v>2822.9999999999995</v>
      </c>
      <c r="E24" s="306">
        <v>1524.0000000000014</v>
      </c>
      <c r="F24" s="306">
        <v>2251</v>
      </c>
      <c r="G24" s="356">
        <v>4520</v>
      </c>
      <c r="H24" s="186"/>
      <c r="I24" s="187"/>
      <c r="J24" s="188"/>
      <c r="K24" s="188"/>
      <c r="L24" s="188"/>
    </row>
    <row r="25" spans="2:12" ht="15">
      <c r="B25" s="189"/>
      <c r="C25" s="216" t="s">
        <v>91</v>
      </c>
      <c r="D25" s="369">
        <v>7150.5</v>
      </c>
      <c r="E25" s="369">
        <v>8499.23361</v>
      </c>
      <c r="F25" s="369">
        <v>4967.04411</v>
      </c>
      <c r="G25" s="370">
        <v>4566.9122099999995</v>
      </c>
      <c r="H25" s="186"/>
      <c r="I25" s="187"/>
      <c r="J25" s="188"/>
      <c r="K25" s="188"/>
      <c r="L25" s="188"/>
    </row>
    <row r="26" spans="2:12" ht="15">
      <c r="B26" s="189"/>
      <c r="C26" s="215" t="s">
        <v>92</v>
      </c>
      <c r="D26" s="369">
        <v>-4327.5</v>
      </c>
      <c r="E26" s="369">
        <v>-6975.2336099999975</v>
      </c>
      <c r="F26" s="369">
        <v>-2716.04411</v>
      </c>
      <c r="G26" s="370">
        <v>-46.912209999999504</v>
      </c>
      <c r="H26" s="186"/>
      <c r="I26" s="187"/>
      <c r="J26" s="188"/>
      <c r="K26" s="188"/>
      <c r="L26" s="188"/>
    </row>
    <row r="27" spans="2:12" ht="15">
      <c r="B27" s="189"/>
      <c r="C27" s="215" t="s">
        <v>93</v>
      </c>
      <c r="D27" s="306">
        <v>975.9999999999976</v>
      </c>
      <c r="E27" s="306">
        <v>17345</v>
      </c>
      <c r="F27" s="306">
        <v>991.0000000000058</v>
      </c>
      <c r="G27" s="356">
        <v>-11281.000000000002</v>
      </c>
      <c r="H27" s="186"/>
      <c r="I27" s="187"/>
      <c r="J27" s="188"/>
      <c r="K27" s="188"/>
      <c r="L27" s="188"/>
    </row>
    <row r="28" spans="2:12" ht="15">
      <c r="B28" s="189"/>
      <c r="C28" s="190"/>
      <c r="D28" s="325"/>
      <c r="E28" s="323"/>
      <c r="F28" s="323"/>
      <c r="G28" s="357"/>
      <c r="H28" s="186"/>
      <c r="I28" s="187"/>
      <c r="J28" s="188"/>
      <c r="K28" s="188"/>
      <c r="L28" s="188"/>
    </row>
    <row r="29" spans="2:12" ht="15.75">
      <c r="B29" s="189"/>
      <c r="C29" s="214" t="s">
        <v>163</v>
      </c>
      <c r="D29" s="375">
        <f>SUM(D30:D31)+SUM(D33:D34)+D36+SUM(D38:D40)</f>
        <v>-25637</v>
      </c>
      <c r="E29" s="375">
        <f>SUM(E30:E31)+SUM(E33:E34)+E36+SUM(E38:E40)</f>
        <v>88188.99999999991</v>
      </c>
      <c r="F29" s="375">
        <f>SUM(F30:F31)+SUM(F33:F34)+F36+SUM(F38:F40)</f>
        <v>83466.00000000012</v>
      </c>
      <c r="G29" s="374">
        <f>SUM(G30:G31)+SUM(G33:G34)+G36+SUM(G38:G40)</f>
        <v>-11627.999999999993</v>
      </c>
      <c r="H29" s="186"/>
      <c r="I29" s="187"/>
      <c r="J29" s="188"/>
      <c r="K29" s="188"/>
      <c r="L29" s="188"/>
    </row>
    <row r="30" spans="2:12" ht="15">
      <c r="B30" s="189"/>
      <c r="C30" s="217" t="s">
        <v>181</v>
      </c>
      <c r="D30" s="306">
        <v>0</v>
      </c>
      <c r="E30" s="306">
        <v>0</v>
      </c>
      <c r="F30" s="306">
        <v>0</v>
      </c>
      <c r="G30" s="356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182</v>
      </c>
      <c r="D31" s="306">
        <v>-38570</v>
      </c>
      <c r="E31" s="306">
        <v>-23030.000000000007</v>
      </c>
      <c r="F31" s="306">
        <v>-18502</v>
      </c>
      <c r="G31" s="356">
        <v>34442.00000000001</v>
      </c>
      <c r="H31" s="186"/>
      <c r="I31" s="187"/>
      <c r="J31" s="188"/>
      <c r="K31" s="188"/>
      <c r="L31" s="188"/>
    </row>
    <row r="32" spans="2:12" ht="15">
      <c r="B32" s="189"/>
      <c r="C32" s="311"/>
      <c r="D32" s="321"/>
      <c r="E32" s="322"/>
      <c r="F32" s="323"/>
      <c r="G32" s="357"/>
      <c r="H32" s="186"/>
      <c r="I32" s="187"/>
      <c r="J32" s="188"/>
      <c r="K32" s="188"/>
      <c r="L32" s="188"/>
    </row>
    <row r="33" spans="2:12" ht="15">
      <c r="B33" s="189"/>
      <c r="C33" s="313" t="s">
        <v>183</v>
      </c>
      <c r="D33" s="306">
        <v>0</v>
      </c>
      <c r="E33" s="306">
        <v>0</v>
      </c>
      <c r="F33" s="306">
        <v>0</v>
      </c>
      <c r="G33" s="356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184</v>
      </c>
      <c r="D34" s="306">
        <v>852.9999999999998</v>
      </c>
      <c r="E34" s="306">
        <v>201.00000000000006</v>
      </c>
      <c r="F34" s="306">
        <v>-1025</v>
      </c>
      <c r="G34" s="356">
        <v>184.00000000000017</v>
      </c>
      <c r="H34" s="186"/>
      <c r="I34" s="187"/>
      <c r="J34" s="188"/>
      <c r="K34" s="188"/>
      <c r="L34" s="188"/>
    </row>
    <row r="35" spans="2:12" ht="15">
      <c r="B35" s="189"/>
      <c r="C35" s="311" t="s">
        <v>164</v>
      </c>
      <c r="D35" s="306">
        <v>0</v>
      </c>
      <c r="E35" s="306">
        <v>0</v>
      </c>
      <c r="F35" s="306">
        <v>0</v>
      </c>
      <c r="G35" s="356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185</v>
      </c>
      <c r="D36" s="306">
        <v>0</v>
      </c>
      <c r="E36" s="306">
        <v>0</v>
      </c>
      <c r="F36" s="306">
        <v>0</v>
      </c>
      <c r="G36" s="356">
        <v>0</v>
      </c>
      <c r="H36" s="186"/>
      <c r="I36" s="187"/>
      <c r="J36" s="188"/>
      <c r="K36" s="188"/>
      <c r="L36" s="188"/>
    </row>
    <row r="37" spans="2:12" ht="15">
      <c r="B37" s="189"/>
      <c r="C37" s="314"/>
      <c r="D37" s="321"/>
      <c r="E37" s="322"/>
      <c r="F37" s="322"/>
      <c r="G37" s="358"/>
      <c r="H37" s="186"/>
      <c r="I37" s="187"/>
      <c r="J37" s="188"/>
      <c r="K37" s="188"/>
      <c r="L37" s="188"/>
    </row>
    <row r="38" spans="2:12" ht="16.5">
      <c r="B38" s="189"/>
      <c r="C38" s="217" t="s">
        <v>186</v>
      </c>
      <c r="D38" s="306">
        <v>12080</v>
      </c>
      <c r="E38" s="306">
        <v>111017.99999999991</v>
      </c>
      <c r="F38" s="306">
        <v>102509.00000000012</v>
      </c>
      <c r="G38" s="356">
        <v>-46254</v>
      </c>
      <c r="H38" s="186"/>
      <c r="I38" s="187"/>
      <c r="J38" s="188"/>
      <c r="K38" s="188"/>
      <c r="L38" s="188"/>
    </row>
    <row r="39" spans="2:12" ht="16.5">
      <c r="B39" s="189"/>
      <c r="C39" s="217" t="s">
        <v>187</v>
      </c>
      <c r="D39" s="306">
        <v>0</v>
      </c>
      <c r="E39" s="306">
        <v>0</v>
      </c>
      <c r="F39" s="306">
        <v>484</v>
      </c>
      <c r="G39" s="35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188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5"/>
      <c r="E41" s="323"/>
      <c r="F41" s="323"/>
      <c r="G41" s="324"/>
      <c r="H41" s="186"/>
      <c r="I41" s="187"/>
      <c r="J41" s="188"/>
      <c r="K41" s="188"/>
      <c r="L41" s="188"/>
    </row>
    <row r="42" spans="2:12" ht="15.75">
      <c r="B42" s="189"/>
      <c r="C42" s="220" t="s">
        <v>99</v>
      </c>
      <c r="D42" s="305">
        <f>+D43</f>
        <v>34941.00000000002</v>
      </c>
      <c r="E42" s="305">
        <f>+E43</f>
        <v>11776.999999999942</v>
      </c>
      <c r="F42" s="305">
        <f>+F43</f>
        <v>20971.000000000007</v>
      </c>
      <c r="G42" s="305">
        <f>+G43</f>
        <v>5543</v>
      </c>
      <c r="H42" s="186"/>
      <c r="I42" s="187"/>
      <c r="J42" s="188"/>
      <c r="K42" s="188"/>
      <c r="L42" s="188"/>
    </row>
    <row r="43" spans="2:12" ht="15">
      <c r="B43" s="189"/>
      <c r="C43" s="221" t="s">
        <v>189</v>
      </c>
      <c r="D43" s="351">
        <f>D46-(D10+D12+D30+D31+D33+D34+D36+D38+D39)</f>
        <v>34941.00000000002</v>
      </c>
      <c r="E43" s="351">
        <f>E46-(E10+E12+E30+E31+E33+E34+E36+E38+E39)</f>
        <v>11776.999999999942</v>
      </c>
      <c r="F43" s="351">
        <f>F46-(F10+F12+F30+F31+F33+F34+F36+F38+F39)</f>
        <v>20971.000000000007</v>
      </c>
      <c r="G43" s="351">
        <f>G46-(G10+G12+G30+G31+G33+G34+G36+G38+G39)</f>
        <v>5543</v>
      </c>
      <c r="H43" s="186"/>
      <c r="I43" s="187"/>
      <c r="J43" s="188"/>
      <c r="K43" s="188"/>
      <c r="L43" s="188"/>
    </row>
    <row r="44" spans="2:12" ht="15">
      <c r="B44" s="189"/>
      <c r="C44" s="217" t="s">
        <v>190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6"/>
      <c r="E45" s="327"/>
      <c r="F45" s="327"/>
      <c r="G45" s="360"/>
      <c r="H45" s="240"/>
      <c r="I45" s="187"/>
      <c r="J45" s="2"/>
      <c r="K45" s="2"/>
      <c r="L45" s="2"/>
    </row>
    <row r="46" spans="2:12" ht="18.75" thickBot="1" thickTop="1">
      <c r="B46" s="189"/>
      <c r="C46" s="260" t="s">
        <v>113</v>
      </c>
      <c r="D46" s="329">
        <v>47624.00000000002</v>
      </c>
      <c r="E46" s="329">
        <v>171274.99999999985</v>
      </c>
      <c r="F46" s="329">
        <v>-46235.999999999876</v>
      </c>
      <c r="G46" s="361">
        <v>-139904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0"/>
      <c r="E47" s="330"/>
      <c r="F47" s="330"/>
      <c r="G47" s="330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1"/>
      <c r="E48" s="332"/>
      <c r="F48" s="332"/>
      <c r="G48" s="332"/>
      <c r="H48" s="230"/>
      <c r="I48" s="94"/>
      <c r="J48" s="2"/>
      <c r="K48" s="2"/>
      <c r="L48" s="2"/>
    </row>
    <row r="49" spans="2:12" ht="17.25" thickBot="1" thickTop="1">
      <c r="B49" s="12"/>
      <c r="C49" s="261" t="s">
        <v>114</v>
      </c>
      <c r="D49" s="329">
        <v>1039370</v>
      </c>
      <c r="E49" s="329">
        <v>1234076</v>
      </c>
      <c r="F49" s="329">
        <v>1171302</v>
      </c>
      <c r="G49" s="361">
        <v>1032614</v>
      </c>
      <c r="H49" s="106"/>
      <c r="I49" s="94"/>
      <c r="J49" s="2"/>
      <c r="K49" s="2"/>
      <c r="L49" s="2"/>
    </row>
    <row r="50" spans="2:12" ht="17.25" thickTop="1">
      <c r="B50" s="12"/>
      <c r="C50" s="216" t="s">
        <v>195</v>
      </c>
      <c r="D50" s="306">
        <v>1083238</v>
      </c>
      <c r="E50" s="306">
        <v>1254513</v>
      </c>
      <c r="F50" s="306">
        <v>1208277</v>
      </c>
      <c r="G50" s="356">
        <v>1068373</v>
      </c>
      <c r="H50" s="100"/>
      <c r="I50" s="94"/>
      <c r="J50" s="2"/>
      <c r="K50" s="2"/>
      <c r="L50" s="2"/>
    </row>
    <row r="51" spans="2:12" ht="17.25" customHeight="1">
      <c r="B51" s="12"/>
      <c r="C51" s="262" t="s">
        <v>196</v>
      </c>
      <c r="D51" s="306">
        <v>43867.99999999999</v>
      </c>
      <c r="E51" s="306">
        <v>20436.999999999996</v>
      </c>
      <c r="F51" s="306">
        <v>36975</v>
      </c>
      <c r="G51" s="356">
        <v>35759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169</v>
      </c>
      <c r="E55" s="1"/>
      <c r="F55" s="1"/>
      <c r="G55" s="5"/>
      <c r="H55" s="5" t="s">
        <v>170</v>
      </c>
      <c r="I55" s="94"/>
      <c r="J55" s="2"/>
      <c r="K55" s="5"/>
      <c r="L55" s="2"/>
    </row>
    <row r="56" spans="2:12" ht="15.75">
      <c r="B56" s="12"/>
      <c r="C56" s="108" t="s">
        <v>174</v>
      </c>
      <c r="E56" s="1"/>
      <c r="F56" s="1"/>
      <c r="H56" s="223" t="s">
        <v>172</v>
      </c>
      <c r="I56" s="94"/>
      <c r="J56" s="2"/>
      <c r="K56" s="5"/>
      <c r="L56" s="2"/>
    </row>
    <row r="57" spans="2:12" ht="15.75">
      <c r="B57" s="12"/>
      <c r="C57" s="108" t="s">
        <v>173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B1">
      <selection activeCell="E12" sqref="E12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2" t="s">
        <v>73</v>
      </c>
      <c r="F6" s="422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  <c r="J7" s="2"/>
      <c r="K7" s="2"/>
      <c r="L7" s="2"/>
    </row>
    <row r="8" spans="2:12" ht="15.75">
      <c r="B8" s="12"/>
      <c r="C8" s="364" t="str">
        <f>+Fedőlap!$E$13</f>
        <v>Dátum: 2013.09.30.</v>
      </c>
      <c r="D8" s="353"/>
      <c r="E8" s="353"/>
      <c r="F8" s="353"/>
      <c r="G8" s="353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0" t="s">
        <v>116</v>
      </c>
      <c r="D10" s="294">
        <f>-'1. Tábla'!E14</f>
        <v>109919</v>
      </c>
      <c r="E10" s="294">
        <f>-'1. Tábla'!F14</f>
        <v>-47123</v>
      </c>
      <c r="F10" s="294">
        <f>-'1. Tábla'!G14</f>
        <v>-24701</v>
      </c>
      <c r="G10" s="347">
        <f>-'1. Tábla'!H14</f>
        <v>4085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1"/>
      <c r="E11" s="300"/>
      <c r="F11" s="300"/>
      <c r="G11" s="372"/>
      <c r="H11" s="98"/>
      <c r="I11" s="94"/>
      <c r="J11" s="2"/>
      <c r="K11" s="2"/>
      <c r="L11" s="2"/>
    </row>
    <row r="12" spans="2:12" ht="17.25">
      <c r="B12" s="183"/>
      <c r="C12" s="312" t="s">
        <v>160</v>
      </c>
      <c r="D12" s="373">
        <f>D13+D14+D15+D22+D27</f>
        <v>-36916</v>
      </c>
      <c r="E12" s="373">
        <f>E13+E14+E15+E22+E27</f>
        <v>-340.9999999999942</v>
      </c>
      <c r="F12" s="373">
        <f>F13+F14+F15+F22+F27</f>
        <v>24455.000000000004</v>
      </c>
      <c r="G12" s="374">
        <f>G13+G14+G15+G22+G27</f>
        <v>20059.999999999993</v>
      </c>
      <c r="H12" s="186"/>
      <c r="I12" s="187"/>
      <c r="J12" s="188"/>
      <c r="K12" s="188"/>
      <c r="L12" s="188"/>
    </row>
    <row r="13" spans="2:12" ht="15">
      <c r="B13" s="189"/>
      <c r="C13" s="215" t="s">
        <v>175</v>
      </c>
      <c r="D13" s="306">
        <v>-21729</v>
      </c>
      <c r="E13" s="306">
        <v>-1315.9999999999998</v>
      </c>
      <c r="F13" s="306">
        <v>-2796</v>
      </c>
      <c r="G13" s="356">
        <v>-8498.999999999998</v>
      </c>
      <c r="H13" s="186"/>
      <c r="I13" s="187"/>
      <c r="J13" s="188"/>
      <c r="K13" s="188"/>
      <c r="L13" s="188"/>
    </row>
    <row r="14" spans="2:12" ht="15">
      <c r="B14" s="189"/>
      <c r="C14" s="215" t="s">
        <v>176</v>
      </c>
      <c r="D14" s="306">
        <v>0</v>
      </c>
      <c r="E14" s="306">
        <v>0</v>
      </c>
      <c r="F14" s="306">
        <v>0</v>
      </c>
      <c r="G14" s="356">
        <v>0</v>
      </c>
      <c r="H14" s="186"/>
      <c r="I14" s="187"/>
      <c r="J14" s="188"/>
      <c r="K14" s="188"/>
      <c r="L14" s="188"/>
    </row>
    <row r="15" spans="2:12" ht="15">
      <c r="B15" s="189"/>
      <c r="C15" s="215" t="s">
        <v>177</v>
      </c>
      <c r="D15" s="306">
        <v>-14.999999999999986</v>
      </c>
      <c r="E15" s="306">
        <v>-47</v>
      </c>
      <c r="F15" s="306">
        <v>-80</v>
      </c>
      <c r="G15" s="356">
        <v>-8.99999999999998</v>
      </c>
      <c r="H15" s="186"/>
      <c r="I15" s="187"/>
      <c r="J15" s="188"/>
      <c r="K15" s="188"/>
      <c r="L15" s="188"/>
    </row>
    <row r="16" spans="2:12" ht="15">
      <c r="B16" s="189"/>
      <c r="C16" s="216" t="s">
        <v>88</v>
      </c>
      <c r="D16" s="369">
        <v>150</v>
      </c>
      <c r="E16" s="369">
        <v>24</v>
      </c>
      <c r="F16" s="369">
        <v>94</v>
      </c>
      <c r="G16" s="370">
        <v>55</v>
      </c>
      <c r="H16" s="186"/>
      <c r="I16" s="187"/>
      <c r="J16" s="188"/>
      <c r="K16" s="188"/>
      <c r="L16" s="188"/>
    </row>
    <row r="17" spans="2:12" ht="15">
      <c r="B17" s="189"/>
      <c r="C17" s="215" t="s">
        <v>89</v>
      </c>
      <c r="D17" s="369">
        <v>-165</v>
      </c>
      <c r="E17" s="369">
        <v>-71</v>
      </c>
      <c r="F17" s="369">
        <v>-174</v>
      </c>
      <c r="G17" s="370">
        <v>-63.99999999999998</v>
      </c>
      <c r="H17" s="186"/>
      <c r="I17" s="187"/>
      <c r="J17" s="188"/>
      <c r="K17" s="188"/>
      <c r="L17" s="188"/>
    </row>
    <row r="18" spans="2:12" ht="15">
      <c r="B18" s="189"/>
      <c r="C18" s="216" t="s">
        <v>178</v>
      </c>
      <c r="D18" s="306">
        <v>0</v>
      </c>
      <c r="E18" s="306">
        <v>0</v>
      </c>
      <c r="F18" s="306">
        <v>0</v>
      </c>
      <c r="G18" s="356">
        <v>0</v>
      </c>
      <c r="H18" s="186"/>
      <c r="I18" s="187"/>
      <c r="J18" s="188"/>
      <c r="K18" s="188"/>
      <c r="L18" s="188"/>
    </row>
    <row r="19" spans="2:12" ht="15">
      <c r="B19" s="189"/>
      <c r="C19" s="216" t="s">
        <v>179</v>
      </c>
      <c r="D19" s="306">
        <v>-14.999999999999986</v>
      </c>
      <c r="E19" s="306">
        <v>-47</v>
      </c>
      <c r="F19" s="306">
        <v>-80</v>
      </c>
      <c r="G19" s="356">
        <v>-8.99999999999998</v>
      </c>
      <c r="H19" s="186"/>
      <c r="I19" s="187"/>
      <c r="J19" s="188"/>
      <c r="K19" s="188"/>
      <c r="L19" s="188"/>
    </row>
    <row r="20" spans="2:12" ht="15">
      <c r="B20" s="189"/>
      <c r="C20" s="216" t="s">
        <v>88</v>
      </c>
      <c r="D20" s="369">
        <v>150</v>
      </c>
      <c r="E20" s="369">
        <v>24</v>
      </c>
      <c r="F20" s="369">
        <v>94</v>
      </c>
      <c r="G20" s="370">
        <v>55</v>
      </c>
      <c r="H20" s="186"/>
      <c r="I20" s="187"/>
      <c r="J20" s="188"/>
      <c r="K20" s="188"/>
      <c r="L20" s="188"/>
    </row>
    <row r="21" spans="2:12" ht="15">
      <c r="B21" s="189"/>
      <c r="C21" s="216" t="s">
        <v>89</v>
      </c>
      <c r="D21" s="369">
        <v>-165</v>
      </c>
      <c r="E21" s="369">
        <v>-71</v>
      </c>
      <c r="F21" s="369">
        <v>-174</v>
      </c>
      <c r="G21" s="370">
        <v>-63.99999999999998</v>
      </c>
      <c r="H21" s="186"/>
      <c r="I21" s="187"/>
      <c r="J21" s="188"/>
      <c r="K21" s="188"/>
      <c r="L21" s="188"/>
    </row>
    <row r="22" spans="2:12" ht="15">
      <c r="B22" s="189"/>
      <c r="C22" s="216" t="s">
        <v>180</v>
      </c>
      <c r="D22" s="306">
        <v>0</v>
      </c>
      <c r="E22" s="306">
        <v>0</v>
      </c>
      <c r="F22" s="306">
        <v>0</v>
      </c>
      <c r="G22" s="356">
        <v>0</v>
      </c>
      <c r="H22" s="186"/>
      <c r="I22" s="187"/>
      <c r="J22" s="188"/>
      <c r="K22" s="188"/>
      <c r="L22" s="188"/>
    </row>
    <row r="23" spans="2:12" ht="16.5">
      <c r="B23" s="189"/>
      <c r="C23" s="216" t="s">
        <v>161</v>
      </c>
      <c r="D23" s="306">
        <v>0</v>
      </c>
      <c r="E23" s="306">
        <v>0</v>
      </c>
      <c r="F23" s="306">
        <v>0</v>
      </c>
      <c r="G23" s="356">
        <v>0</v>
      </c>
      <c r="H23" s="186"/>
      <c r="I23" s="187"/>
      <c r="J23" s="188"/>
      <c r="K23" s="188"/>
      <c r="L23" s="188"/>
    </row>
    <row r="24" spans="2:12" ht="15">
      <c r="B24" s="189"/>
      <c r="C24" s="310" t="s">
        <v>162</v>
      </c>
      <c r="D24" s="306">
        <v>0</v>
      </c>
      <c r="E24" s="306">
        <v>0</v>
      </c>
      <c r="F24" s="306">
        <v>0</v>
      </c>
      <c r="G24" s="356">
        <v>0</v>
      </c>
      <c r="H24" s="186"/>
      <c r="I24" s="187"/>
      <c r="J24" s="188"/>
      <c r="K24" s="188"/>
      <c r="L24" s="188"/>
    </row>
    <row r="25" spans="2:12" ht="15">
      <c r="B25" s="189"/>
      <c r="C25" s="216" t="s">
        <v>91</v>
      </c>
      <c r="D25" s="369">
        <v>0</v>
      </c>
      <c r="E25" s="369">
        <v>0</v>
      </c>
      <c r="F25" s="369">
        <v>0</v>
      </c>
      <c r="G25" s="370">
        <v>0</v>
      </c>
      <c r="H25" s="186"/>
      <c r="I25" s="187"/>
      <c r="J25" s="188"/>
      <c r="K25" s="188"/>
      <c r="L25" s="188"/>
    </row>
    <row r="26" spans="2:12" ht="15">
      <c r="B26" s="189"/>
      <c r="C26" s="215" t="s">
        <v>92</v>
      </c>
      <c r="D26" s="369">
        <v>0</v>
      </c>
      <c r="E26" s="369">
        <v>0</v>
      </c>
      <c r="F26" s="369">
        <v>0</v>
      </c>
      <c r="G26" s="370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93</v>
      </c>
      <c r="D27" s="306">
        <v>-15171.999999999996</v>
      </c>
      <c r="E27" s="306">
        <v>1022.0000000000056</v>
      </c>
      <c r="F27" s="306">
        <v>27331.000000000004</v>
      </c>
      <c r="G27" s="356">
        <v>28567.999999999993</v>
      </c>
      <c r="H27" s="186"/>
      <c r="I27" s="187"/>
      <c r="J27" s="188"/>
      <c r="K27" s="188"/>
      <c r="L27" s="188"/>
    </row>
    <row r="28" spans="2:12" ht="15">
      <c r="B28" s="189"/>
      <c r="C28" s="190"/>
      <c r="D28" s="325"/>
      <c r="E28" s="323"/>
      <c r="F28" s="323"/>
      <c r="G28" s="324"/>
      <c r="H28" s="186"/>
      <c r="I28" s="187"/>
      <c r="J28" s="188"/>
      <c r="K28" s="188"/>
      <c r="L28" s="188"/>
    </row>
    <row r="29" spans="2:12" ht="15.75">
      <c r="B29" s="189"/>
      <c r="C29" s="214" t="s">
        <v>163</v>
      </c>
      <c r="D29" s="375">
        <f>SUM(D30:D31)+SUM(D33:D34)+D36+SUM(D38:D40)</f>
        <v>-6664</v>
      </c>
      <c r="E29" s="375">
        <f>SUM(E30:E31)+SUM(E33:E34)+E36+SUM(E38:E40)</f>
        <v>12167.000000000004</v>
      </c>
      <c r="F29" s="375">
        <f>SUM(F30:F31)+SUM(F33:F34)+F36+SUM(F38:F40)</f>
        <v>-13522.999999999973</v>
      </c>
      <c r="G29" s="375">
        <f>SUM(G30:G31)+SUM(G33:G34)+G36+SUM(G38:G40)</f>
        <v>80.00000000000185</v>
      </c>
      <c r="H29" s="186"/>
      <c r="I29" s="187"/>
      <c r="J29" s="188"/>
      <c r="K29" s="188"/>
      <c r="L29" s="188"/>
    </row>
    <row r="30" spans="2:12" ht="15">
      <c r="B30" s="189"/>
      <c r="C30" s="217" t="s">
        <v>181</v>
      </c>
      <c r="D30" s="306">
        <v>0</v>
      </c>
      <c r="E30" s="306">
        <v>0</v>
      </c>
      <c r="F30" s="306">
        <v>0</v>
      </c>
      <c r="G30" s="356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182</v>
      </c>
      <c r="D31" s="306">
        <v>-6664</v>
      </c>
      <c r="E31" s="306">
        <v>12167.000000000004</v>
      </c>
      <c r="F31" s="306">
        <v>-13523.000000000002</v>
      </c>
      <c r="G31" s="356">
        <v>80.00000000000185</v>
      </c>
      <c r="H31" s="186"/>
      <c r="I31" s="187"/>
      <c r="J31" s="188"/>
      <c r="K31" s="188"/>
      <c r="L31" s="188"/>
    </row>
    <row r="32" spans="2:12" ht="15">
      <c r="B32" s="189"/>
      <c r="C32" s="311"/>
      <c r="D32" s="321"/>
      <c r="E32" s="322"/>
      <c r="F32" s="323"/>
      <c r="G32" s="357"/>
      <c r="H32" s="186"/>
      <c r="I32" s="187"/>
      <c r="J32" s="188"/>
      <c r="K32" s="188"/>
      <c r="L32" s="188"/>
    </row>
    <row r="33" spans="2:12" ht="15">
      <c r="B33" s="189"/>
      <c r="C33" s="313" t="s">
        <v>183</v>
      </c>
      <c r="D33" s="306">
        <v>0</v>
      </c>
      <c r="E33" s="306">
        <v>0</v>
      </c>
      <c r="F33" s="306">
        <v>0</v>
      </c>
      <c r="G33" s="356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184</v>
      </c>
      <c r="D34" s="306">
        <v>0</v>
      </c>
      <c r="E34" s="306">
        <v>0</v>
      </c>
      <c r="F34" s="306">
        <v>0</v>
      </c>
      <c r="G34" s="356">
        <v>0</v>
      </c>
      <c r="H34" s="186"/>
      <c r="I34" s="187"/>
      <c r="J34" s="188"/>
      <c r="K34" s="188"/>
      <c r="L34" s="188"/>
    </row>
    <row r="35" spans="2:12" ht="15">
      <c r="B35" s="189"/>
      <c r="C35" s="311" t="s">
        <v>164</v>
      </c>
      <c r="D35" s="306">
        <v>0</v>
      </c>
      <c r="E35" s="306">
        <v>0</v>
      </c>
      <c r="F35" s="306">
        <v>0</v>
      </c>
      <c r="G35" s="356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185</v>
      </c>
      <c r="D36" s="306">
        <v>0</v>
      </c>
      <c r="E36" s="306">
        <v>0</v>
      </c>
      <c r="F36" s="306">
        <v>0</v>
      </c>
      <c r="G36" s="356">
        <v>0</v>
      </c>
      <c r="H36" s="186"/>
      <c r="I36" s="187"/>
      <c r="J36" s="188"/>
      <c r="K36" s="188"/>
      <c r="L36" s="188"/>
    </row>
    <row r="37" spans="2:12" ht="15">
      <c r="B37" s="189"/>
      <c r="C37" s="314"/>
      <c r="D37" s="321"/>
      <c r="E37" s="322"/>
      <c r="F37" s="322"/>
      <c r="G37" s="358"/>
      <c r="H37" s="186"/>
      <c r="I37" s="187"/>
      <c r="J37" s="188"/>
      <c r="K37" s="188"/>
      <c r="L37" s="188"/>
    </row>
    <row r="38" spans="2:12" ht="16.5">
      <c r="B38" s="189"/>
      <c r="C38" s="217" t="s">
        <v>186</v>
      </c>
      <c r="D38" s="306">
        <v>0</v>
      </c>
      <c r="E38" s="306">
        <v>0</v>
      </c>
      <c r="F38" s="306">
        <v>2.9103830456733704E-11</v>
      </c>
      <c r="G38" s="356">
        <v>0</v>
      </c>
      <c r="H38" s="186"/>
      <c r="I38" s="187"/>
      <c r="J38" s="188"/>
      <c r="K38" s="188"/>
      <c r="L38" s="188"/>
    </row>
    <row r="39" spans="2:12" ht="16.5">
      <c r="B39" s="189"/>
      <c r="C39" s="217" t="s">
        <v>187</v>
      </c>
      <c r="D39" s="306">
        <v>0</v>
      </c>
      <c r="E39" s="306">
        <v>0</v>
      </c>
      <c r="F39" s="306">
        <v>0</v>
      </c>
      <c r="G39" s="35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188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5"/>
      <c r="E41" s="323"/>
      <c r="F41" s="323"/>
      <c r="G41" s="357"/>
      <c r="H41" s="186"/>
      <c r="I41" s="187"/>
      <c r="J41" s="188"/>
      <c r="K41" s="188"/>
      <c r="L41" s="188"/>
    </row>
    <row r="42" spans="2:12" ht="15.75">
      <c r="B42" s="189"/>
      <c r="C42" s="220" t="s">
        <v>99</v>
      </c>
      <c r="D42" s="305">
        <f>+D43</f>
        <v>-2241.0000000000146</v>
      </c>
      <c r="E42" s="305">
        <f>+E43</f>
        <v>41</v>
      </c>
      <c r="F42" s="305">
        <f>+F43</f>
        <v>5264.999999999964</v>
      </c>
      <c r="G42" s="356">
        <f>+G43</f>
        <v>3230.0000000000036</v>
      </c>
      <c r="H42" s="186"/>
      <c r="I42" s="187"/>
      <c r="J42" s="188"/>
      <c r="K42" s="188"/>
      <c r="L42" s="188"/>
    </row>
    <row r="43" spans="2:12" ht="15">
      <c r="B43" s="189"/>
      <c r="C43" s="221" t="s">
        <v>189</v>
      </c>
      <c r="D43" s="305">
        <f>D46-(D10+D12+D30+D31+D33+D34+D36+D38)</f>
        <v>-2241.0000000000146</v>
      </c>
      <c r="E43" s="305">
        <f>E46-(E10+E12+E30+E31+E33+E34+E36+E38)</f>
        <v>41</v>
      </c>
      <c r="F43" s="305">
        <f>F46-(F10+F12+F30+F31+F33+F34+F36+F38)</f>
        <v>5264.999999999964</v>
      </c>
      <c r="G43" s="356">
        <f>G46-(G10+G12+G30+G31+G33+G34+G36+G38)</f>
        <v>3230.0000000000036</v>
      </c>
      <c r="H43" s="186"/>
      <c r="I43" s="187"/>
      <c r="J43" s="188"/>
      <c r="K43" s="188"/>
      <c r="L43" s="188"/>
    </row>
    <row r="44" spans="2:12" ht="15">
      <c r="B44" s="189"/>
      <c r="C44" s="217" t="s">
        <v>190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6"/>
      <c r="E45" s="327"/>
      <c r="F45" s="327"/>
      <c r="G45" s="360"/>
      <c r="H45" s="237"/>
      <c r="I45" s="187"/>
      <c r="J45" s="188"/>
      <c r="K45" s="188"/>
      <c r="L45" s="188"/>
    </row>
    <row r="46" spans="2:12" ht="18.75" thickBot="1" thickTop="1">
      <c r="B46" s="189"/>
      <c r="C46" s="260" t="s">
        <v>117</v>
      </c>
      <c r="D46" s="383">
        <v>64097.999999999985</v>
      </c>
      <c r="E46" s="383">
        <v>-35255.999999999985</v>
      </c>
      <c r="F46" s="383">
        <v>-8504.000000000005</v>
      </c>
      <c r="G46" s="384">
        <v>27455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0"/>
      <c r="E47" s="330"/>
      <c r="F47" s="330"/>
      <c r="G47" s="330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1"/>
      <c r="E48" s="332"/>
      <c r="F48" s="332"/>
      <c r="G48" s="332"/>
      <c r="H48" s="230"/>
      <c r="I48" s="94"/>
      <c r="J48" s="2"/>
      <c r="K48" s="2"/>
      <c r="L48" s="2"/>
    </row>
    <row r="49" spans="2:12" ht="17.25" thickBot="1" thickTop="1">
      <c r="B49" s="12"/>
      <c r="C49" s="261" t="s">
        <v>118</v>
      </c>
      <c r="D49" s="329">
        <v>123273</v>
      </c>
      <c r="E49" s="329">
        <v>89332</v>
      </c>
      <c r="F49" s="329">
        <v>83624</v>
      </c>
      <c r="G49" s="361">
        <v>119579</v>
      </c>
      <c r="H49" s="106"/>
      <c r="I49" s="94"/>
      <c r="J49" s="2"/>
      <c r="K49" s="2"/>
      <c r="L49" s="2"/>
    </row>
    <row r="50" spans="2:12" ht="17.25" thickTop="1">
      <c r="B50" s="12"/>
      <c r="C50" s="216" t="s">
        <v>197</v>
      </c>
      <c r="D50" s="306">
        <v>141379</v>
      </c>
      <c r="E50" s="306">
        <v>106123</v>
      </c>
      <c r="F50" s="306">
        <v>97619</v>
      </c>
      <c r="G50" s="356">
        <v>125074</v>
      </c>
      <c r="H50" s="100"/>
      <c r="I50" s="94"/>
      <c r="J50" s="2"/>
      <c r="K50" s="2"/>
      <c r="L50" s="2"/>
    </row>
    <row r="51" spans="2:12" ht="15">
      <c r="B51" s="12"/>
      <c r="C51" s="315" t="s">
        <v>198</v>
      </c>
      <c r="D51" s="306">
        <v>18106</v>
      </c>
      <c r="E51" s="306">
        <v>16791</v>
      </c>
      <c r="F51" s="306">
        <v>13995</v>
      </c>
      <c r="G51" s="356">
        <v>5495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199</v>
      </c>
      <c r="E55" s="1"/>
      <c r="F55" s="1"/>
      <c r="G55" s="5"/>
      <c r="H55" s="5" t="s">
        <v>170</v>
      </c>
      <c r="I55" s="94"/>
      <c r="J55" s="2"/>
      <c r="K55" s="5"/>
      <c r="L55" s="2"/>
    </row>
    <row r="56" spans="2:12" ht="15.75">
      <c r="B56" s="12"/>
      <c r="C56" s="108" t="s">
        <v>174</v>
      </c>
      <c r="E56" s="1"/>
      <c r="F56" s="1"/>
      <c r="H56" s="223" t="s">
        <v>172</v>
      </c>
      <c r="I56" s="94"/>
      <c r="J56" s="2"/>
      <c r="K56" s="5"/>
      <c r="L56" s="2"/>
    </row>
    <row r="57" spans="2:12" ht="15.75">
      <c r="B57" s="12"/>
      <c r="C57" s="108" t="s">
        <v>173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zoomScalePageLayoutView="0" workbookViewId="0" topLeftCell="B1">
      <selection activeCell="E12" sqref="E12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1" t="s">
        <v>131</v>
      </c>
      <c r="C2" s="2"/>
      <c r="D2" s="24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5" t="s">
        <v>25</v>
      </c>
      <c r="D5" s="2"/>
      <c r="E5" s="15" t="s">
        <v>73</v>
      </c>
      <c r="F5" s="16"/>
      <c r="G5" s="17"/>
      <c r="H5" s="16"/>
      <c r="I5" s="18"/>
      <c r="J5" s="19"/>
      <c r="K5" s="2"/>
    </row>
    <row r="6" spans="2:11" ht="15.75">
      <c r="B6" s="13"/>
      <c r="C6" s="165" t="s">
        <v>26</v>
      </c>
      <c r="D6" s="243"/>
      <c r="E6" s="21">
        <v>2009</v>
      </c>
      <c r="F6" s="21">
        <v>2010</v>
      </c>
      <c r="G6" s="21">
        <v>2011</v>
      </c>
      <c r="H6" s="21">
        <v>2012</v>
      </c>
      <c r="I6" s="21">
        <v>2013</v>
      </c>
      <c r="J6" s="19"/>
      <c r="K6" s="2"/>
    </row>
    <row r="7" spans="2:11" ht="15.75">
      <c r="B7" s="13"/>
      <c r="C7" s="364" t="str">
        <f>+Fedőlap!$E$13</f>
        <v>Dátum: 2013.09.30.</v>
      </c>
      <c r="D7" s="244"/>
      <c r="E7" s="22" t="s">
        <v>45</v>
      </c>
      <c r="F7" s="22" t="s">
        <v>45</v>
      </c>
      <c r="G7" s="22" t="s">
        <v>45</v>
      </c>
      <c r="H7" s="22" t="s">
        <v>142</v>
      </c>
      <c r="I7" s="22" t="s">
        <v>46</v>
      </c>
      <c r="J7" s="19"/>
      <c r="K7" s="2"/>
    </row>
    <row r="8" spans="2:11" ht="16.5" thickBot="1">
      <c r="B8" s="245" t="s">
        <v>119</v>
      </c>
      <c r="C8" s="46"/>
      <c r="D8" s="52"/>
      <c r="E8" s="246"/>
      <c r="F8" s="246"/>
      <c r="G8" s="246"/>
      <c r="H8" s="246"/>
      <c r="I8" s="246"/>
      <c r="J8" s="19"/>
      <c r="K8" s="2"/>
    </row>
    <row r="9" spans="2:11" ht="15.75">
      <c r="B9" s="245" t="s">
        <v>120</v>
      </c>
      <c r="C9" s="39"/>
      <c r="D9" s="39"/>
      <c r="E9" s="26"/>
      <c r="F9" s="26"/>
      <c r="G9" s="26"/>
      <c r="H9" s="26"/>
      <c r="I9" s="26"/>
      <c r="J9" s="19"/>
      <c r="K9" s="2"/>
    </row>
    <row r="10" spans="2:11" ht="15.75">
      <c r="B10" s="247">
        <v>2</v>
      </c>
      <c r="C10" s="248" t="s">
        <v>121</v>
      </c>
      <c r="D10" s="248"/>
      <c r="E10" s="336">
        <v>367551</v>
      </c>
      <c r="F10" s="336">
        <v>373404</v>
      </c>
      <c r="G10" s="336">
        <v>378342</v>
      </c>
      <c r="H10" s="336">
        <v>420364</v>
      </c>
      <c r="I10" s="336" t="s">
        <v>249</v>
      </c>
      <c r="J10" s="19"/>
      <c r="K10" s="2"/>
    </row>
    <row r="11" spans="2:11" ht="16.5" thickBot="1">
      <c r="B11" s="24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7"/>
      <c r="C12" s="26"/>
      <c r="D12" s="26"/>
      <c r="E12" s="39"/>
      <c r="F12" s="39"/>
      <c r="G12" s="39"/>
      <c r="H12" s="39"/>
      <c r="I12" s="39"/>
      <c r="J12" s="19"/>
      <c r="K12" s="2"/>
    </row>
    <row r="13" spans="2:11" ht="15.75">
      <c r="B13" s="247">
        <v>3</v>
      </c>
      <c r="C13" s="248" t="s">
        <v>122</v>
      </c>
      <c r="D13" s="248"/>
      <c r="E13" s="5"/>
      <c r="F13" s="5"/>
      <c r="G13" s="5"/>
      <c r="H13" s="5"/>
      <c r="I13" s="5"/>
      <c r="J13" s="19"/>
      <c r="K13" s="2"/>
    </row>
    <row r="14" spans="2:11" ht="15">
      <c r="B14" s="24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7"/>
      <c r="C16" s="134" t="s">
        <v>123</v>
      </c>
      <c r="D16" s="134"/>
      <c r="E16" s="336" t="s">
        <v>249</v>
      </c>
      <c r="F16" s="336" t="s">
        <v>249</v>
      </c>
      <c r="G16" s="336" t="s">
        <v>249</v>
      </c>
      <c r="H16" s="336" t="s">
        <v>249</v>
      </c>
      <c r="I16" s="336" t="s">
        <v>249</v>
      </c>
      <c r="J16" s="19"/>
      <c r="K16" s="2"/>
    </row>
    <row r="17" spans="2:11" ht="15">
      <c r="B17" s="24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7"/>
      <c r="C18" s="134" t="s">
        <v>124</v>
      </c>
      <c r="D18" s="134"/>
      <c r="E18" s="249"/>
      <c r="F18" s="249"/>
      <c r="G18" s="249"/>
      <c r="H18" s="249"/>
      <c r="I18" s="249"/>
      <c r="J18" s="19"/>
      <c r="K18" s="2"/>
    </row>
    <row r="19" spans="2:11" ht="15.75">
      <c r="B19" s="247"/>
      <c r="C19" s="134"/>
      <c r="D19" s="134"/>
      <c r="E19" s="249"/>
      <c r="F19" s="249"/>
      <c r="G19" s="249"/>
      <c r="H19" s="249"/>
      <c r="I19" s="249"/>
      <c r="J19" s="19"/>
      <c r="K19" s="2"/>
    </row>
    <row r="20" spans="2:11" ht="15.75">
      <c r="B20" s="247"/>
      <c r="C20" s="134"/>
      <c r="D20" s="134"/>
      <c r="E20" s="249"/>
      <c r="F20" s="249"/>
      <c r="G20" s="249"/>
      <c r="H20" s="249"/>
      <c r="I20" s="249"/>
      <c r="J20" s="19"/>
      <c r="K20" s="2"/>
    </row>
    <row r="21" spans="2:11" ht="15.75">
      <c r="B21" s="247"/>
      <c r="C21" s="134"/>
      <c r="D21" s="134"/>
      <c r="E21" s="249"/>
      <c r="F21" s="249"/>
      <c r="G21" s="249"/>
      <c r="H21" s="249"/>
      <c r="I21" s="249"/>
      <c r="J21" s="19"/>
      <c r="K21" s="2"/>
    </row>
    <row r="22" spans="2:11" ht="15.75">
      <c r="B22" s="247"/>
      <c r="C22" s="5"/>
      <c r="D22" s="5"/>
      <c r="E22" s="249"/>
      <c r="F22" s="249"/>
      <c r="G22" s="249"/>
      <c r="H22" s="249"/>
      <c r="I22" s="249"/>
      <c r="J22" s="19"/>
      <c r="K22" s="2"/>
    </row>
    <row r="23" spans="2:11" ht="15.75">
      <c r="B23" s="247"/>
      <c r="C23" s="5"/>
      <c r="D23" s="5"/>
      <c r="E23" s="249"/>
      <c r="F23" s="249"/>
      <c r="G23" s="249"/>
      <c r="H23" s="249"/>
      <c r="I23" s="249"/>
      <c r="J23" s="19"/>
      <c r="K23" s="2"/>
    </row>
    <row r="24" spans="2:11" ht="15.75">
      <c r="B24" s="247"/>
      <c r="C24" s="5"/>
      <c r="D24" s="5"/>
      <c r="E24" s="249"/>
      <c r="F24" s="249"/>
      <c r="G24" s="249"/>
      <c r="H24" s="249"/>
      <c r="I24" s="249"/>
      <c r="J24" s="19"/>
      <c r="K24" s="2"/>
    </row>
    <row r="25" spans="2:11" ht="16.5" thickBot="1">
      <c r="B25" s="247"/>
      <c r="C25" s="2"/>
      <c r="D25" s="2"/>
      <c r="E25" s="250"/>
      <c r="F25" s="250"/>
      <c r="G25" s="250"/>
      <c r="H25" s="250"/>
      <c r="I25" s="250"/>
      <c r="J25" s="19"/>
      <c r="K25" s="2"/>
    </row>
    <row r="26" spans="2:11" ht="15.75">
      <c r="B26" s="247"/>
      <c r="C26" s="26"/>
      <c r="D26" s="26"/>
      <c r="E26" s="39"/>
      <c r="F26" s="39"/>
      <c r="G26" s="39"/>
      <c r="H26" s="39"/>
      <c r="I26" s="39"/>
      <c r="J26" s="19"/>
      <c r="K26" s="2"/>
    </row>
    <row r="27" spans="2:11" ht="15.75">
      <c r="B27" s="247">
        <v>4</v>
      </c>
      <c r="C27" s="248" t="s">
        <v>125</v>
      </c>
      <c r="D27" s="248"/>
      <c r="E27" s="2"/>
      <c r="F27" s="2"/>
      <c r="G27" s="2"/>
      <c r="H27" s="2"/>
      <c r="I27" s="2"/>
      <c r="J27" s="19"/>
      <c r="K27" s="2"/>
    </row>
    <row r="28" spans="2:11" ht="15.75">
      <c r="B28" s="251"/>
      <c r="C28" s="248" t="s">
        <v>126</v>
      </c>
      <c r="D28" s="248"/>
      <c r="E28" s="2"/>
      <c r="F28" s="2"/>
      <c r="G28" s="2"/>
      <c r="H28" s="2"/>
      <c r="I28" s="2"/>
      <c r="J28" s="19"/>
      <c r="K28" s="2"/>
    </row>
    <row r="29" spans="2:11" ht="15.75">
      <c r="B29" s="252"/>
      <c r="C29" s="5" t="s">
        <v>127</v>
      </c>
      <c r="D29" s="2"/>
      <c r="E29" s="249"/>
      <c r="F29" s="249"/>
      <c r="G29" s="249"/>
      <c r="H29" s="249"/>
      <c r="I29" s="249"/>
      <c r="J29" s="19"/>
      <c r="K29" s="2"/>
    </row>
    <row r="30" spans="2:11" ht="15">
      <c r="B30" s="252"/>
      <c r="C30" s="2"/>
      <c r="D30" s="2"/>
      <c r="E30" s="249"/>
      <c r="F30" s="249"/>
      <c r="G30" s="249"/>
      <c r="H30" s="249"/>
      <c r="I30" s="249"/>
      <c r="J30" s="19"/>
      <c r="K30" s="2"/>
    </row>
    <row r="31" spans="2:11" ht="15">
      <c r="B31" s="252"/>
      <c r="C31" s="2"/>
      <c r="D31" s="2"/>
      <c r="E31" s="249"/>
      <c r="F31" s="249"/>
      <c r="G31" s="249"/>
      <c r="H31" s="249"/>
      <c r="I31" s="249"/>
      <c r="J31" s="19"/>
      <c r="K31" s="2"/>
    </row>
    <row r="32" spans="2:11" ht="15">
      <c r="B32" s="252"/>
      <c r="C32" s="2"/>
      <c r="D32" s="2"/>
      <c r="E32" s="249"/>
      <c r="F32" s="249"/>
      <c r="G32" s="249"/>
      <c r="H32" s="249"/>
      <c r="I32" s="249"/>
      <c r="J32" s="19"/>
      <c r="K32" s="2"/>
    </row>
    <row r="33" spans="2:11" ht="15.75">
      <c r="B33" s="252"/>
      <c r="C33" s="5" t="s">
        <v>128</v>
      </c>
      <c r="D33" s="5"/>
      <c r="E33" s="249"/>
      <c r="F33" s="249"/>
      <c r="G33" s="249"/>
      <c r="H33" s="249"/>
      <c r="I33" s="249"/>
      <c r="J33" s="19"/>
      <c r="K33" s="2"/>
    </row>
    <row r="34" spans="2:11" ht="15">
      <c r="B34" s="251"/>
      <c r="C34" s="2"/>
      <c r="D34" s="2"/>
      <c r="E34" s="249"/>
      <c r="F34" s="249"/>
      <c r="G34" s="249"/>
      <c r="H34" s="249"/>
      <c r="I34" s="249"/>
      <c r="J34" s="19"/>
      <c r="K34" s="2"/>
    </row>
    <row r="35" spans="2:11" ht="15.75">
      <c r="B35" s="251"/>
      <c r="C35" s="248"/>
      <c r="D35" s="248"/>
      <c r="E35" s="249"/>
      <c r="F35" s="249"/>
      <c r="G35" s="249"/>
      <c r="H35" s="249"/>
      <c r="I35" s="249"/>
      <c r="J35" s="19"/>
      <c r="K35" s="2"/>
    </row>
    <row r="36" spans="2:11" ht="15.75" thickBot="1">
      <c r="B36" s="252"/>
      <c r="C36" s="253"/>
      <c r="D36" s="253"/>
      <c r="E36" s="254"/>
      <c r="F36" s="254"/>
      <c r="G36" s="254"/>
      <c r="H36" s="254"/>
      <c r="I36" s="254"/>
      <c r="J36" s="19"/>
      <c r="K36" s="2"/>
    </row>
    <row r="37" spans="2:11" ht="15.75">
      <c r="B37" s="25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7">
        <v>10</v>
      </c>
      <c r="C38" s="248" t="s">
        <v>129</v>
      </c>
      <c r="D38" s="5"/>
      <c r="E38" s="336">
        <v>24511270</v>
      </c>
      <c r="F38" s="336">
        <v>25259084</v>
      </c>
      <c r="G38" s="336">
        <v>26183669</v>
      </c>
      <c r="H38" s="336">
        <v>26541505</v>
      </c>
      <c r="I38" s="336" t="s">
        <v>249</v>
      </c>
      <c r="J38" s="19"/>
      <c r="K38" s="2"/>
    </row>
    <row r="39" spans="2:11" ht="15">
      <c r="B39" s="62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2"/>
      <c r="C40" s="64" t="s">
        <v>143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1"/>
      <c r="C41" s="65" t="s">
        <v>130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5"/>
      <c r="C42" s="68"/>
      <c r="D42" s="68"/>
      <c r="E42" s="69"/>
      <c r="F42" s="69"/>
      <c r="G42" s="69"/>
      <c r="H42" s="69"/>
      <c r="I42" s="69"/>
      <c r="J42" s="70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">
      <selection activeCell="E12" sqref="E12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0.9960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56" t="s">
        <v>141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5" t="s">
        <v>25</v>
      </c>
      <c r="D4" s="14"/>
      <c r="E4" s="15" t="s">
        <v>73</v>
      </c>
      <c r="F4" s="16"/>
      <c r="G4" s="17"/>
      <c r="H4" s="16"/>
      <c r="I4" s="18"/>
      <c r="J4" s="19"/>
    </row>
    <row r="5" spans="2:10" ht="15.75">
      <c r="B5" s="13"/>
      <c r="C5" s="165" t="s">
        <v>26</v>
      </c>
      <c r="D5" s="20" t="s">
        <v>0</v>
      </c>
      <c r="E5" s="21">
        <v>2009</v>
      </c>
      <c r="F5" s="21">
        <v>2010</v>
      </c>
      <c r="G5" s="21">
        <v>2011</v>
      </c>
      <c r="H5" s="21">
        <v>2012</v>
      </c>
      <c r="I5" s="21">
        <v>2013</v>
      </c>
      <c r="J5" s="19"/>
    </row>
    <row r="6" spans="2:10" ht="15.75">
      <c r="B6" s="13"/>
      <c r="C6" s="364" t="str">
        <f>+Fedőlap!$E$13</f>
        <v>Dátum: 2013.09.30.</v>
      </c>
      <c r="D6" s="20" t="s">
        <v>44</v>
      </c>
      <c r="E6" s="353"/>
      <c r="F6" s="353"/>
      <c r="G6" s="353"/>
      <c r="H6" s="353"/>
      <c r="I6" s="353"/>
      <c r="J6" s="19"/>
    </row>
    <row r="7" spans="2:10" ht="16.5" thickBot="1">
      <c r="B7" s="13"/>
      <c r="C7" s="23"/>
      <c r="D7" s="24"/>
      <c r="E7" s="388"/>
      <c r="F7" s="388"/>
      <c r="G7" s="388"/>
      <c r="H7" s="388"/>
      <c r="I7" s="389"/>
      <c r="J7" s="19"/>
    </row>
    <row r="8" spans="2:10" ht="15.75">
      <c r="B8" s="13"/>
      <c r="C8" s="25"/>
      <c r="D8" s="39"/>
      <c r="E8" s="385" t="s">
        <v>45</v>
      </c>
      <c r="F8" s="386" t="s">
        <v>45</v>
      </c>
      <c r="G8" s="386" t="s">
        <v>45</v>
      </c>
      <c r="H8" s="386" t="s">
        <v>142</v>
      </c>
      <c r="I8" s="387" t="s">
        <v>46</v>
      </c>
      <c r="J8" s="19"/>
    </row>
    <row r="9" spans="2:10" ht="16.5" thickBot="1">
      <c r="B9" s="13"/>
      <c r="C9" s="166" t="s">
        <v>27</v>
      </c>
      <c r="D9" s="28" t="s">
        <v>1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67" t="s">
        <v>28</v>
      </c>
      <c r="D10" s="31" t="s">
        <v>2</v>
      </c>
      <c r="E10" s="394">
        <f>+E11+E13+E14</f>
        <v>-1187117</v>
      </c>
      <c r="F10" s="395">
        <f>+F11+F13+F14</f>
        <v>-1143919</v>
      </c>
      <c r="G10" s="395">
        <f>+G11+G13+G14</f>
        <v>1194947</v>
      </c>
      <c r="H10" s="395">
        <f>+H11+H13+H14</f>
        <v>-571510</v>
      </c>
      <c r="I10" s="396">
        <f>+I11+I13+I14</f>
        <v>-795328.417363079</v>
      </c>
      <c r="J10" s="19"/>
    </row>
    <row r="11" spans="2:10" ht="16.5" thickTop="1">
      <c r="B11" s="13"/>
      <c r="C11" s="167" t="s">
        <v>29</v>
      </c>
      <c r="D11" s="28" t="s">
        <v>3</v>
      </c>
      <c r="E11" s="32">
        <f>'2A Tábla'!D68</f>
        <v>-973853</v>
      </c>
      <c r="F11" s="32">
        <f>'2A Tábla'!E68</f>
        <v>-960561</v>
      </c>
      <c r="G11" s="32">
        <f>'2A Tábla'!F68</f>
        <v>1000890</v>
      </c>
      <c r="H11" s="32">
        <f>'2A Tábla'!G68</f>
        <v>-710919</v>
      </c>
      <c r="I11" s="32">
        <f>'2A Tábla'!H68</f>
        <v>-1917077.3408630798</v>
      </c>
      <c r="J11" s="19"/>
    </row>
    <row r="12" spans="2:10" ht="15.75">
      <c r="B12" s="13"/>
      <c r="C12" s="167" t="s">
        <v>30</v>
      </c>
      <c r="D12" s="28" t="s">
        <v>4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19"/>
    </row>
    <row r="13" spans="2:10" ht="15.75">
      <c r="B13" s="13"/>
      <c r="C13" s="167" t="s">
        <v>31</v>
      </c>
      <c r="D13" s="28" t="s">
        <v>6</v>
      </c>
      <c r="E13" s="32">
        <f>'2C Tábla'!D44</f>
        <v>-103345</v>
      </c>
      <c r="F13" s="32">
        <f>'2C Tábla'!E44</f>
        <v>-230481</v>
      </c>
      <c r="G13" s="32">
        <f>'2C Tábla'!F44</f>
        <v>169356</v>
      </c>
      <c r="H13" s="32">
        <f>'2C Tábla'!G44</f>
        <v>143494</v>
      </c>
      <c r="I13" s="32">
        <f>'2C Tábla'!H44</f>
        <v>750445.8235</v>
      </c>
      <c r="J13" s="19"/>
    </row>
    <row r="14" spans="2:10" ht="15.75">
      <c r="B14" s="13"/>
      <c r="C14" s="167" t="s">
        <v>32</v>
      </c>
      <c r="D14" s="28" t="s">
        <v>7</v>
      </c>
      <c r="E14" s="32">
        <f>'2D Tábla'!D44</f>
        <v>-109919</v>
      </c>
      <c r="F14" s="32">
        <f>'2D Tábla'!E44</f>
        <v>47123</v>
      </c>
      <c r="G14" s="32">
        <f>'2D Tábla'!F44</f>
        <v>24701</v>
      </c>
      <c r="H14" s="32">
        <f>'2D Tábla'!G44</f>
        <v>-4085</v>
      </c>
      <c r="I14" s="32">
        <f>'2D Tábla'!H44</f>
        <v>371303.10000000073</v>
      </c>
      <c r="J14" s="19"/>
    </row>
    <row r="15" spans="2:10" ht="16.5" thickBot="1">
      <c r="B15" s="13"/>
      <c r="C15" s="34"/>
      <c r="D15" s="35"/>
      <c r="E15" s="390"/>
      <c r="F15" s="391"/>
      <c r="G15" s="391"/>
      <c r="H15" s="391"/>
      <c r="I15" s="392"/>
      <c r="J15" s="19"/>
    </row>
    <row r="16" spans="2:10" ht="15.75">
      <c r="B16" s="13"/>
      <c r="C16" s="37"/>
      <c r="D16" s="26"/>
      <c r="E16" s="385" t="s">
        <v>45</v>
      </c>
      <c r="F16" s="386" t="s">
        <v>45</v>
      </c>
      <c r="G16" s="386" t="s">
        <v>45</v>
      </c>
      <c r="H16" s="386" t="s">
        <v>142</v>
      </c>
      <c r="I16" s="387" t="s">
        <v>46</v>
      </c>
      <c r="J16" s="19"/>
    </row>
    <row r="17" spans="2:10" ht="16.5" thickBot="1">
      <c r="B17" s="13"/>
      <c r="C17" s="166" t="s">
        <v>33</v>
      </c>
      <c r="D17" s="41"/>
      <c r="E17" s="14"/>
      <c r="F17" s="29"/>
      <c r="G17" s="29"/>
      <c r="H17" s="29"/>
      <c r="I17" s="42"/>
      <c r="J17" s="19"/>
    </row>
    <row r="18" spans="2:10" ht="17.25" thickBot="1" thickTop="1">
      <c r="B18" s="13"/>
      <c r="C18" s="166" t="s">
        <v>34</v>
      </c>
      <c r="D18" s="43"/>
      <c r="E18" s="394">
        <v>20455928</v>
      </c>
      <c r="F18" s="395">
        <v>21782694</v>
      </c>
      <c r="G18" s="395">
        <v>22698098</v>
      </c>
      <c r="H18" s="395">
        <v>22393409</v>
      </c>
      <c r="I18" s="396">
        <v>23132580.26615024</v>
      </c>
      <c r="J18" s="19"/>
    </row>
    <row r="19" spans="2:10" ht="16.5" thickTop="1">
      <c r="B19" s="13"/>
      <c r="C19" s="168" t="s">
        <v>83</v>
      </c>
      <c r="D19" s="44"/>
      <c r="E19" s="291"/>
      <c r="F19" s="250"/>
      <c r="G19" s="250"/>
      <c r="H19" s="250"/>
      <c r="I19" s="48"/>
      <c r="J19" s="19"/>
    </row>
    <row r="20" spans="2:10" ht="15.75">
      <c r="B20" s="13"/>
      <c r="C20" s="167" t="s">
        <v>150</v>
      </c>
      <c r="D20" s="28" t="s">
        <v>8</v>
      </c>
      <c r="E20" s="292">
        <v>16625</v>
      </c>
      <c r="F20" s="292">
        <v>20204</v>
      </c>
      <c r="G20" s="292">
        <v>23279</v>
      </c>
      <c r="H20" s="292">
        <v>33151</v>
      </c>
      <c r="I20" s="47"/>
      <c r="J20" s="19"/>
    </row>
    <row r="21" spans="2:10" ht="15.75">
      <c r="B21" s="13"/>
      <c r="C21" s="167" t="s">
        <v>35</v>
      </c>
      <c r="D21" s="31" t="s">
        <v>9</v>
      </c>
      <c r="E21" s="292">
        <v>15129554</v>
      </c>
      <c r="F21" s="292">
        <v>15822376</v>
      </c>
      <c r="G21" s="292">
        <v>16335019.999999998</v>
      </c>
      <c r="H21" s="292">
        <v>17278959</v>
      </c>
      <c r="I21" s="48"/>
      <c r="J21" s="19"/>
    </row>
    <row r="22" spans="2:10" ht="15.75">
      <c r="B22" s="13"/>
      <c r="C22" s="169" t="s">
        <v>36</v>
      </c>
      <c r="D22" s="28" t="s">
        <v>10</v>
      </c>
      <c r="E22" s="292">
        <v>2034235</v>
      </c>
      <c r="F22" s="292">
        <v>1898465</v>
      </c>
      <c r="G22" s="292">
        <v>1821034</v>
      </c>
      <c r="H22" s="292">
        <v>2611290</v>
      </c>
      <c r="I22" s="47"/>
      <c r="J22" s="19"/>
    </row>
    <row r="23" spans="2:10" ht="15.75">
      <c r="B23" s="13"/>
      <c r="C23" s="169" t="s">
        <v>37</v>
      </c>
      <c r="D23" s="28" t="s">
        <v>11</v>
      </c>
      <c r="E23" s="292">
        <v>13095319</v>
      </c>
      <c r="F23" s="292">
        <v>13923911</v>
      </c>
      <c r="G23" s="292">
        <v>14513985.999999998</v>
      </c>
      <c r="H23" s="292">
        <v>14667669</v>
      </c>
      <c r="I23" s="47"/>
      <c r="J23" s="19"/>
    </row>
    <row r="24" spans="2:10" ht="15.75">
      <c r="B24" s="13"/>
      <c r="C24" s="167" t="s">
        <v>38</v>
      </c>
      <c r="D24" s="28" t="s">
        <v>12</v>
      </c>
      <c r="E24" s="292">
        <v>5309749.000000001</v>
      </c>
      <c r="F24" s="292">
        <v>5940114</v>
      </c>
      <c r="G24" s="292">
        <v>6339799</v>
      </c>
      <c r="H24" s="292">
        <v>5081299</v>
      </c>
      <c r="I24" s="48"/>
      <c r="J24" s="19"/>
    </row>
    <row r="25" spans="2:10" ht="15.75">
      <c r="B25" s="13"/>
      <c r="C25" s="169" t="s">
        <v>36</v>
      </c>
      <c r="D25" s="31" t="s">
        <v>13</v>
      </c>
      <c r="E25" s="292">
        <v>101911</v>
      </c>
      <c r="F25" s="292">
        <v>185568</v>
      </c>
      <c r="G25" s="292">
        <v>152011</v>
      </c>
      <c r="H25" s="292">
        <v>111424</v>
      </c>
      <c r="I25" s="47"/>
      <c r="J25" s="19"/>
    </row>
    <row r="26" spans="2:10" ht="15.75">
      <c r="B26" s="13"/>
      <c r="C26" s="169" t="s">
        <v>37</v>
      </c>
      <c r="D26" s="31" t="s">
        <v>14</v>
      </c>
      <c r="E26" s="292">
        <v>5207838.000000001</v>
      </c>
      <c r="F26" s="292">
        <v>5754546</v>
      </c>
      <c r="G26" s="292">
        <v>6187788</v>
      </c>
      <c r="H26" s="292">
        <v>4969875</v>
      </c>
      <c r="I26" s="47"/>
      <c r="J26" s="19"/>
    </row>
    <row r="27" spans="2:10" ht="16.5" thickBot="1">
      <c r="B27" s="13"/>
      <c r="C27" s="49"/>
      <c r="D27" s="50"/>
      <c r="E27" s="51"/>
      <c r="F27" s="36"/>
      <c r="G27" s="36"/>
      <c r="H27" s="36"/>
      <c r="I27" s="333"/>
      <c r="J27" s="19"/>
    </row>
    <row r="28" spans="2:10" ht="15.75">
      <c r="B28" s="13"/>
      <c r="C28" s="53"/>
      <c r="D28" s="54"/>
      <c r="E28" s="38"/>
      <c r="F28" s="39"/>
      <c r="G28" s="39"/>
      <c r="H28" s="39"/>
      <c r="I28" s="334"/>
      <c r="J28" s="19"/>
    </row>
    <row r="29" spans="2:10" ht="15.75">
      <c r="B29" s="13"/>
      <c r="C29" s="166" t="s">
        <v>39</v>
      </c>
      <c r="D29" s="41"/>
      <c r="E29" s="45"/>
      <c r="F29" s="46"/>
      <c r="G29" s="46"/>
      <c r="H29" s="46"/>
      <c r="I29" s="335"/>
      <c r="J29" s="19"/>
    </row>
    <row r="30" spans="2:10" ht="15.75">
      <c r="B30" s="55"/>
      <c r="C30" s="166" t="s">
        <v>40</v>
      </c>
      <c r="D30" s="28" t="s">
        <v>15</v>
      </c>
      <c r="E30" s="56">
        <v>805958</v>
      </c>
      <c r="F30" s="56">
        <v>897701</v>
      </c>
      <c r="G30" s="56">
        <v>844655</v>
      </c>
      <c r="H30" s="56">
        <v>961862</v>
      </c>
      <c r="I30" s="56">
        <v>1185000</v>
      </c>
      <c r="J30" s="19"/>
    </row>
    <row r="31" spans="2:10" ht="15.75">
      <c r="B31" s="55"/>
      <c r="C31" s="166" t="s">
        <v>41</v>
      </c>
      <c r="D31" s="28" t="s">
        <v>16</v>
      </c>
      <c r="E31" s="56">
        <v>1205531</v>
      </c>
      <c r="F31" s="56">
        <v>1093145</v>
      </c>
      <c r="G31" s="56">
        <v>1145796</v>
      </c>
      <c r="H31" s="56">
        <v>1200930</v>
      </c>
      <c r="I31" s="56">
        <v>1210950.7970252791</v>
      </c>
      <c r="J31" s="19"/>
    </row>
    <row r="32" spans="2:10" ht="15.75">
      <c r="B32" s="57"/>
      <c r="C32" s="170" t="s">
        <v>42</v>
      </c>
      <c r="D32" s="58" t="s">
        <v>47</v>
      </c>
      <c r="E32" s="56">
        <v>1184788</v>
      </c>
      <c r="F32" s="56">
        <v>1114013</v>
      </c>
      <c r="G32" s="56">
        <v>1170322</v>
      </c>
      <c r="H32" s="56">
        <v>1227553</v>
      </c>
      <c r="I32" s="56">
        <v>1265657.577743279</v>
      </c>
      <c r="J32" s="59"/>
    </row>
    <row r="33" spans="2:10" ht="16.5" thickBot="1">
      <c r="B33" s="55"/>
      <c r="C33" s="60"/>
      <c r="D33" s="61"/>
      <c r="E33" s="338"/>
      <c r="F33" s="339"/>
      <c r="G33" s="339"/>
      <c r="H33" s="339"/>
      <c r="I33" s="340"/>
      <c r="J33" s="19"/>
    </row>
    <row r="34" spans="2:10" ht="16.5" thickBot="1">
      <c r="B34" s="55"/>
      <c r="C34" s="25"/>
      <c r="D34" s="40"/>
      <c r="E34" s="341"/>
      <c r="F34" s="342"/>
      <c r="G34" s="342"/>
      <c r="H34" s="342"/>
      <c r="I34" s="343"/>
      <c r="J34" s="19"/>
    </row>
    <row r="35" spans="2:10" ht="17.25" thickBot="1" thickTop="1">
      <c r="B35" s="55"/>
      <c r="C35" s="27" t="s">
        <v>43</v>
      </c>
      <c r="D35" s="28" t="s">
        <v>17</v>
      </c>
      <c r="E35" s="293">
        <v>25626480</v>
      </c>
      <c r="F35" s="293">
        <v>26513032</v>
      </c>
      <c r="G35" s="293">
        <v>27635435</v>
      </c>
      <c r="H35" s="293">
        <v>28048068</v>
      </c>
      <c r="I35" s="393">
        <v>29203000</v>
      </c>
      <c r="J35" s="19"/>
    </row>
    <row r="36" spans="2:10" ht="16.5" thickTop="1">
      <c r="B36" s="62"/>
      <c r="C36" s="63"/>
      <c r="D36" s="5"/>
      <c r="E36" s="2"/>
      <c r="F36" s="2"/>
      <c r="G36" s="2"/>
      <c r="H36" s="2"/>
      <c r="I36" s="2"/>
      <c r="J36" s="19"/>
    </row>
    <row r="37" spans="2:10" ht="15.75">
      <c r="B37" s="55"/>
      <c r="C37" s="64" t="s">
        <v>143</v>
      </c>
      <c r="D37" s="65"/>
      <c r="E37" s="2"/>
      <c r="F37" s="2"/>
      <c r="G37" s="2"/>
      <c r="H37" s="2"/>
      <c r="I37" s="2"/>
      <c r="J37" s="19"/>
    </row>
    <row r="38" spans="2:10" ht="16.5" thickBot="1">
      <c r="B38" s="66"/>
      <c r="C38" s="67"/>
      <c r="D38" s="68"/>
      <c r="E38" s="69"/>
      <c r="F38" s="69"/>
      <c r="G38" s="69"/>
      <c r="H38" s="69"/>
      <c r="I38" s="69"/>
      <c r="J38" s="70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4"/>
  <sheetViews>
    <sheetView showGridLines="0" zoomScaleSheetLayoutView="70" zoomScalePageLayoutView="0" workbookViewId="0" topLeftCell="B1">
      <pane xSplit="2" ySplit="7" topLeftCell="D1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2.4453125" style="0" customWidth="1"/>
    <col min="10" max="10" width="1.5625" style="0" customWidth="1"/>
    <col min="11" max="11" width="65.3359375" style="0" customWidth="1"/>
  </cols>
  <sheetData>
    <row r="1" spans="3:10" ht="18">
      <c r="C1" s="176" t="s">
        <v>140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2"/>
      <c r="C2" s="73"/>
      <c r="D2" s="74"/>
      <c r="E2" s="2"/>
      <c r="F2" s="2"/>
      <c r="G2" s="2"/>
      <c r="H2" s="2"/>
      <c r="I2" s="2"/>
      <c r="J2" s="2"/>
    </row>
    <row r="3" spans="2:10" ht="6" customHeight="1" thickTop="1">
      <c r="B3" s="75"/>
      <c r="C3" s="76"/>
      <c r="D3" s="77"/>
      <c r="E3" s="78"/>
      <c r="F3" s="78"/>
      <c r="G3" s="78"/>
      <c r="H3" s="78"/>
      <c r="I3" s="78"/>
      <c r="J3" s="79"/>
    </row>
    <row r="4" spans="2:10" ht="15">
      <c r="B4" s="80"/>
      <c r="C4" s="165" t="s">
        <v>25</v>
      </c>
      <c r="D4" s="274"/>
      <c r="E4" s="275"/>
      <c r="F4" s="275" t="s">
        <v>73</v>
      </c>
      <c r="G4" s="275"/>
      <c r="H4" s="276"/>
      <c r="I4" s="82"/>
      <c r="J4" s="84"/>
    </row>
    <row r="5" spans="2:10" ht="15.75">
      <c r="B5" s="80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85"/>
      <c r="J5" s="84"/>
    </row>
    <row r="6" spans="2:10" ht="15.75">
      <c r="B6" s="80"/>
      <c r="C6" s="364" t="str">
        <f>+Fedőlap!$E$13</f>
        <v>Dátum: 2013.09.30.</v>
      </c>
      <c r="D6" s="353"/>
      <c r="E6" s="353"/>
      <c r="F6" s="353"/>
      <c r="G6" s="353"/>
      <c r="H6" s="353"/>
      <c r="I6" s="87"/>
      <c r="J6" s="84"/>
    </row>
    <row r="7" spans="2:10" ht="9.75" customHeight="1" thickBot="1">
      <c r="B7" s="80"/>
      <c r="C7" s="88"/>
      <c r="D7" s="89"/>
      <c r="E7" s="89"/>
      <c r="F7" s="89"/>
      <c r="G7" s="89"/>
      <c r="H7" s="86"/>
      <c r="I7" s="31"/>
      <c r="J7" s="84"/>
    </row>
    <row r="8" spans="2:10" ht="17.25" thickBot="1" thickTop="1">
      <c r="B8" s="80"/>
      <c r="C8" s="175" t="s">
        <v>48</v>
      </c>
      <c r="D8" s="294">
        <v>-743718</v>
      </c>
      <c r="E8" s="294">
        <v>-853920</v>
      </c>
      <c r="F8" s="294">
        <v>-1727103</v>
      </c>
      <c r="G8" s="294">
        <v>-611224</v>
      </c>
      <c r="H8" s="347">
        <v>-1252797.0000000019</v>
      </c>
      <c r="I8" s="90"/>
      <c r="J8" s="91"/>
    </row>
    <row r="9" spans="2:10" ht="16.5" thickTop="1">
      <c r="B9" s="80"/>
      <c r="C9" s="168" t="s">
        <v>151</v>
      </c>
      <c r="D9" s="307" t="s">
        <v>216</v>
      </c>
      <c r="E9" s="307" t="s">
        <v>216</v>
      </c>
      <c r="F9" s="307" t="s">
        <v>216</v>
      </c>
      <c r="G9" s="307" t="s">
        <v>230</v>
      </c>
      <c r="H9" s="307" t="s">
        <v>230</v>
      </c>
      <c r="I9" s="93"/>
      <c r="J9" s="94"/>
    </row>
    <row r="10" spans="2:10" ht="6" customHeight="1">
      <c r="B10" s="80"/>
      <c r="C10" s="92"/>
      <c r="D10" s="279"/>
      <c r="E10" s="280"/>
      <c r="F10" s="280"/>
      <c r="G10" s="280"/>
      <c r="H10" s="290"/>
      <c r="I10" s="98"/>
      <c r="J10" s="94"/>
    </row>
    <row r="11" spans="2:10" ht="15">
      <c r="B11" s="80"/>
      <c r="C11" s="270" t="s">
        <v>49</v>
      </c>
      <c r="D11" s="295">
        <f>SUM(D12:D17)</f>
        <v>-5213</v>
      </c>
      <c r="E11" s="295">
        <f>SUM(E12:E17)</f>
        <v>7125</v>
      </c>
      <c r="F11" s="295">
        <f>SUM(F12:F17)</f>
        <v>580793</v>
      </c>
      <c r="G11" s="295">
        <f>SUM(G12:G17)</f>
        <v>4935</v>
      </c>
      <c r="H11" s="348">
        <f>SUM(H12:H17)</f>
        <v>195168.23292003124</v>
      </c>
      <c r="I11" s="100"/>
      <c r="J11" s="94"/>
    </row>
    <row r="12" spans="2:10" ht="15">
      <c r="B12" s="80"/>
      <c r="C12" s="271" t="s">
        <v>50</v>
      </c>
      <c r="D12" s="296">
        <v>21344</v>
      </c>
      <c r="E12" s="296">
        <v>19080</v>
      </c>
      <c r="F12" s="296">
        <v>25380</v>
      </c>
      <c r="G12" s="296">
        <v>1081</v>
      </c>
      <c r="H12" s="348">
        <v>15559.558061031235</v>
      </c>
      <c r="I12" s="100" t="s">
        <v>18</v>
      </c>
      <c r="J12" s="94"/>
    </row>
    <row r="13" spans="2:10" ht="15">
      <c r="B13" s="80"/>
      <c r="C13" s="271" t="s">
        <v>51</v>
      </c>
      <c r="D13" s="296">
        <v>-6746</v>
      </c>
      <c r="E13" s="296">
        <v>-8502</v>
      </c>
      <c r="F13" s="296">
        <v>-8486</v>
      </c>
      <c r="G13" s="296">
        <v>-6129</v>
      </c>
      <c r="H13" s="348">
        <v>-12394.1</v>
      </c>
      <c r="I13" s="100"/>
      <c r="J13" s="94"/>
    </row>
    <row r="14" spans="2:10" ht="25.5">
      <c r="B14" s="80"/>
      <c r="C14" s="271" t="s">
        <v>52</v>
      </c>
      <c r="D14" s="296">
        <v>39856</v>
      </c>
      <c r="E14" s="296">
        <v>2226</v>
      </c>
      <c r="F14" s="296">
        <v>557577</v>
      </c>
      <c r="G14" s="296">
        <v>9519</v>
      </c>
      <c r="H14" s="348">
        <v>200085</v>
      </c>
      <c r="I14" s="269" t="s">
        <v>226</v>
      </c>
      <c r="J14" s="94"/>
    </row>
    <row r="15" spans="2:10" ht="15">
      <c r="B15" s="80"/>
      <c r="C15" s="271" t="s">
        <v>53</v>
      </c>
      <c r="D15" s="296">
        <v>-16270</v>
      </c>
      <c r="E15" s="296">
        <v>-1930</v>
      </c>
      <c r="F15" s="296">
        <v>-1195</v>
      </c>
      <c r="G15" s="296">
        <v>-76</v>
      </c>
      <c r="H15" s="348">
        <v>-6700</v>
      </c>
      <c r="I15" s="269"/>
      <c r="J15" s="94"/>
    </row>
    <row r="16" spans="2:10" ht="15">
      <c r="B16" s="80"/>
      <c r="C16" s="271" t="s">
        <v>54</v>
      </c>
      <c r="D16" s="296">
        <v>-43397</v>
      </c>
      <c r="E16" s="296">
        <v>-3749</v>
      </c>
      <c r="F16" s="296">
        <v>7517</v>
      </c>
      <c r="G16" s="296">
        <v>540</v>
      </c>
      <c r="H16" s="348">
        <v>-1382.225141</v>
      </c>
      <c r="I16" s="100"/>
      <c r="J16" s="94"/>
    </row>
    <row r="17" spans="2:10" ht="15">
      <c r="B17" s="80"/>
      <c r="C17" s="271" t="s">
        <v>152</v>
      </c>
      <c r="D17" s="296">
        <v>0</v>
      </c>
      <c r="E17" s="296">
        <v>0</v>
      </c>
      <c r="F17" s="296">
        <v>0</v>
      </c>
      <c r="G17" s="296">
        <v>0</v>
      </c>
      <c r="H17" s="348" t="s">
        <v>249</v>
      </c>
      <c r="I17" s="346"/>
      <c r="J17" s="94"/>
    </row>
    <row r="18" spans="2:10" ht="25.5">
      <c r="B18" s="80"/>
      <c r="C18" s="415" t="s">
        <v>215</v>
      </c>
      <c r="D18" s="297">
        <v>-2432</v>
      </c>
      <c r="E18" s="297">
        <v>-1587</v>
      </c>
      <c r="F18" s="297">
        <v>-428</v>
      </c>
      <c r="G18" s="297">
        <v>-46</v>
      </c>
      <c r="H18" s="301">
        <v>0</v>
      </c>
      <c r="I18" s="367"/>
      <c r="J18" s="94"/>
    </row>
    <row r="19" spans="2:10" ht="15">
      <c r="B19" s="80"/>
      <c r="C19" s="415" t="s">
        <v>208</v>
      </c>
      <c r="D19" s="297">
        <v>-39847</v>
      </c>
      <c r="E19" s="297">
        <v>4039</v>
      </c>
      <c r="F19" s="297">
        <v>1070</v>
      </c>
      <c r="G19" s="297">
        <v>1070</v>
      </c>
      <c r="H19" s="297">
        <v>0</v>
      </c>
      <c r="I19" s="350"/>
      <c r="J19" s="94"/>
    </row>
    <row r="20" spans="2:10" s="400" customFormat="1" ht="15">
      <c r="B20" s="62"/>
      <c r="C20" s="101"/>
      <c r="D20" s="352">
        <v>0</v>
      </c>
      <c r="E20" s="352"/>
      <c r="F20" s="352"/>
      <c r="G20" s="352"/>
      <c r="H20" s="352"/>
      <c r="I20" s="399"/>
      <c r="J20" s="94"/>
    </row>
    <row r="21" spans="2:10" ht="15">
      <c r="B21" s="80"/>
      <c r="C21" s="99" t="s">
        <v>71</v>
      </c>
      <c r="D21" s="401" t="s">
        <v>5</v>
      </c>
      <c r="E21" s="401" t="s">
        <v>5</v>
      </c>
      <c r="F21" s="401" t="s">
        <v>5</v>
      </c>
      <c r="G21" s="401" t="s">
        <v>5</v>
      </c>
      <c r="H21" s="401" t="s">
        <v>5</v>
      </c>
      <c r="I21" s="365"/>
      <c r="J21" s="94"/>
    </row>
    <row r="22" spans="2:10" ht="15">
      <c r="B22" s="80"/>
      <c r="C22" s="101" t="s">
        <v>55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350"/>
      <c r="J22" s="94"/>
    </row>
    <row r="23" spans="2:10" ht="15">
      <c r="B23" s="80"/>
      <c r="C23" s="101" t="s">
        <v>56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350"/>
      <c r="J23" s="94"/>
    </row>
    <row r="24" spans="2:10" ht="15">
      <c r="B24" s="80"/>
      <c r="C24" s="298"/>
      <c r="D24" s="299"/>
      <c r="E24" s="300"/>
      <c r="F24" s="300"/>
      <c r="G24" s="300"/>
      <c r="H24" s="349"/>
      <c r="I24" s="368"/>
      <c r="J24" s="94"/>
    </row>
    <row r="25" spans="2:10" ht="15">
      <c r="B25" s="80"/>
      <c r="C25" s="272" t="s">
        <v>58</v>
      </c>
      <c r="D25" s="397">
        <v>-76937</v>
      </c>
      <c r="E25" s="397">
        <v>-5065</v>
      </c>
      <c r="F25" s="397">
        <v>-30701</v>
      </c>
      <c r="G25" s="397">
        <v>-24503</v>
      </c>
      <c r="H25" s="397">
        <v>-12361.758871581522</v>
      </c>
      <c r="I25" s="365"/>
      <c r="J25" s="94"/>
    </row>
    <row r="26" spans="2:10" ht="15">
      <c r="B26" s="80"/>
      <c r="C26" s="99"/>
      <c r="D26" s="279"/>
      <c r="E26" s="280"/>
      <c r="F26" s="280"/>
      <c r="G26" s="280"/>
      <c r="H26" s="290"/>
      <c r="I26" s="365"/>
      <c r="J26" s="94"/>
    </row>
    <row r="27" spans="2:10" ht="15">
      <c r="B27" s="80"/>
      <c r="C27" s="272" t="s">
        <v>59</v>
      </c>
      <c r="D27" s="296">
        <v>74360</v>
      </c>
      <c r="E27" s="296">
        <v>16276</v>
      </c>
      <c r="F27" s="296">
        <v>32189</v>
      </c>
      <c r="G27" s="296">
        <v>-42394</v>
      </c>
      <c r="H27" s="348">
        <v>6341.4</v>
      </c>
      <c r="I27" s="365"/>
      <c r="J27" s="94"/>
    </row>
    <row r="28" spans="2:10" ht="15">
      <c r="B28" s="80"/>
      <c r="C28" s="271" t="s">
        <v>75</v>
      </c>
      <c r="D28" s="297">
        <v>8361</v>
      </c>
      <c r="E28" s="297">
        <v>9072</v>
      </c>
      <c r="F28" s="297">
        <v>-6397</v>
      </c>
      <c r="G28" s="297">
        <v>-990</v>
      </c>
      <c r="H28" s="297">
        <v>10000</v>
      </c>
      <c r="I28" s="350"/>
      <c r="J28" s="94"/>
    </row>
    <row r="29" spans="2:10" ht="15">
      <c r="B29" s="80"/>
      <c r="C29" s="271" t="s">
        <v>79</v>
      </c>
      <c r="D29" s="297">
        <v>61027</v>
      </c>
      <c r="E29" s="297">
        <v>-9403</v>
      </c>
      <c r="F29" s="297">
        <v>46884</v>
      </c>
      <c r="G29" s="297">
        <v>-501</v>
      </c>
      <c r="H29" s="297">
        <v>-8657</v>
      </c>
      <c r="I29" s="350"/>
      <c r="J29" s="94"/>
    </row>
    <row r="30" spans="2:10" ht="15">
      <c r="B30" s="80"/>
      <c r="C30" s="271" t="s">
        <v>205</v>
      </c>
      <c r="D30" s="297">
        <v>-21814</v>
      </c>
      <c r="E30" s="297">
        <v>21814</v>
      </c>
      <c r="F30" s="297">
        <v>0</v>
      </c>
      <c r="G30" s="297">
        <v>0</v>
      </c>
      <c r="H30" s="297">
        <v>0</v>
      </c>
      <c r="I30" s="350"/>
      <c r="J30" s="94"/>
    </row>
    <row r="31" spans="2:10" ht="15">
      <c r="B31" s="80"/>
      <c r="C31" s="271" t="s">
        <v>223</v>
      </c>
      <c r="D31" s="297">
        <v>12800</v>
      </c>
      <c r="E31" s="297">
        <v>12800</v>
      </c>
      <c r="F31" s="297">
        <v>800</v>
      </c>
      <c r="G31" s="297">
        <v>800</v>
      </c>
      <c r="H31" s="297">
        <v>748</v>
      </c>
      <c r="I31" s="350"/>
      <c r="J31" s="94"/>
    </row>
    <row r="32" spans="2:10" ht="15">
      <c r="B32" s="80"/>
      <c r="C32" s="271" t="s">
        <v>212</v>
      </c>
      <c r="D32" s="297">
        <v>-2654</v>
      </c>
      <c r="E32" s="297">
        <v>-35789</v>
      </c>
      <c r="F32" s="297">
        <v>-19819</v>
      </c>
      <c r="G32" s="297">
        <v>10671</v>
      </c>
      <c r="H32" s="297">
        <v>-3000</v>
      </c>
      <c r="I32" s="350"/>
      <c r="J32" s="94"/>
    </row>
    <row r="33" spans="2:10" ht="15">
      <c r="B33" s="80"/>
      <c r="C33" s="271" t="s">
        <v>80</v>
      </c>
      <c r="D33" s="297">
        <v>20573</v>
      </c>
      <c r="E33" s="297">
        <v>21785</v>
      </c>
      <c r="F33" s="297">
        <v>20133</v>
      </c>
      <c r="G33" s="297">
        <v>-52320</v>
      </c>
      <c r="H33" s="297">
        <v>7250.4</v>
      </c>
      <c r="I33" s="350"/>
      <c r="J33" s="94"/>
    </row>
    <row r="34" spans="2:10" ht="15">
      <c r="B34" s="80"/>
      <c r="C34" s="271" t="s">
        <v>217</v>
      </c>
      <c r="D34" s="297">
        <v>-3933</v>
      </c>
      <c r="E34" s="297">
        <v>-4003</v>
      </c>
      <c r="F34" s="297">
        <v>-9412</v>
      </c>
      <c r="G34" s="297">
        <v>-54</v>
      </c>
      <c r="H34" s="297">
        <v>0</v>
      </c>
      <c r="I34" s="402"/>
      <c r="J34" s="94"/>
    </row>
    <row r="35" spans="2:10" ht="15">
      <c r="B35" s="80"/>
      <c r="C35" s="272" t="s">
        <v>60</v>
      </c>
      <c r="D35" s="296">
        <v>-68139</v>
      </c>
      <c r="E35" s="296">
        <v>-35387</v>
      </c>
      <c r="F35" s="296">
        <v>-61331</v>
      </c>
      <c r="G35" s="296">
        <v>-149666</v>
      </c>
      <c r="H35" s="296">
        <v>-74200</v>
      </c>
      <c r="I35" s="365"/>
      <c r="J35" s="94"/>
    </row>
    <row r="36" spans="2:10" ht="15">
      <c r="B36" s="80"/>
      <c r="C36" s="271" t="s">
        <v>218</v>
      </c>
      <c r="D36" s="297">
        <v>-56090</v>
      </c>
      <c r="E36" s="297">
        <v>-28148</v>
      </c>
      <c r="F36" s="297">
        <v>11921</v>
      </c>
      <c r="G36" s="297">
        <v>-17104</v>
      </c>
      <c r="H36" s="297">
        <v>-5000</v>
      </c>
      <c r="I36" s="403"/>
      <c r="J36" s="94"/>
    </row>
    <row r="37" spans="2:10" ht="15">
      <c r="B37" s="80"/>
      <c r="C37" s="271" t="s">
        <v>219</v>
      </c>
      <c r="D37" s="297">
        <v>966</v>
      </c>
      <c r="E37" s="297">
        <v>5097</v>
      </c>
      <c r="F37" s="297">
        <v>-4073</v>
      </c>
      <c r="G37" s="297">
        <v>-14842</v>
      </c>
      <c r="H37" s="297">
        <v>-53200</v>
      </c>
      <c r="I37" s="403"/>
      <c r="J37" s="94"/>
    </row>
    <row r="38" spans="2:10" ht="15">
      <c r="B38" s="80"/>
      <c r="C38" s="271" t="s">
        <v>220</v>
      </c>
      <c r="D38" s="297">
        <v>-47137</v>
      </c>
      <c r="E38" s="297">
        <v>-6348</v>
      </c>
      <c r="F38" s="297">
        <v>-81906</v>
      </c>
      <c r="G38" s="297">
        <v>-131022</v>
      </c>
      <c r="H38" s="297">
        <v>0</v>
      </c>
      <c r="I38" s="403"/>
      <c r="J38" s="94"/>
    </row>
    <row r="39" spans="2:10" ht="15">
      <c r="B39" s="80"/>
      <c r="C39" s="271" t="s">
        <v>221</v>
      </c>
      <c r="D39" s="297">
        <v>48165</v>
      </c>
      <c r="E39" s="297">
        <v>-3299</v>
      </c>
      <c r="F39" s="297">
        <v>4249</v>
      </c>
      <c r="G39" s="297">
        <v>5792</v>
      </c>
      <c r="H39" s="297">
        <v>-1000</v>
      </c>
      <c r="I39" s="403"/>
      <c r="J39" s="94"/>
    </row>
    <row r="40" spans="2:10" ht="15">
      <c r="B40" s="80"/>
      <c r="C40" s="271" t="s">
        <v>222</v>
      </c>
      <c r="D40" s="297">
        <v>-13955</v>
      </c>
      <c r="E40" s="297">
        <v>-1137</v>
      </c>
      <c r="F40" s="297">
        <v>9164</v>
      </c>
      <c r="G40" s="297">
        <v>3480</v>
      </c>
      <c r="H40" s="297">
        <v>-15000</v>
      </c>
      <c r="I40" s="403"/>
      <c r="J40" s="94"/>
    </row>
    <row r="41" spans="2:10" ht="15">
      <c r="B41" s="80"/>
      <c r="C41" s="271" t="s">
        <v>227</v>
      </c>
      <c r="D41" s="297">
        <v>-88</v>
      </c>
      <c r="E41" s="297">
        <v>-1552</v>
      </c>
      <c r="F41" s="297">
        <v>-686</v>
      </c>
      <c r="G41" s="297">
        <v>4030</v>
      </c>
      <c r="H41" s="297">
        <v>0</v>
      </c>
      <c r="I41" s="404"/>
      <c r="J41" s="94"/>
    </row>
    <row r="42" spans="2:10" ht="15">
      <c r="B42" s="80"/>
      <c r="C42" s="99"/>
      <c r="D42" s="286"/>
      <c r="E42" s="286"/>
      <c r="F42" s="286"/>
      <c r="G42" s="286"/>
      <c r="H42" s="281"/>
      <c r="I42" s="365"/>
      <c r="J42" s="94"/>
    </row>
    <row r="43" spans="2:10" ht="45">
      <c r="B43" s="80"/>
      <c r="C43" s="273" t="s">
        <v>61</v>
      </c>
      <c r="D43" s="397" t="s">
        <v>5</v>
      </c>
      <c r="E43" s="397" t="s">
        <v>5</v>
      </c>
      <c r="F43" s="397" t="s">
        <v>5</v>
      </c>
      <c r="G43" s="397" t="s">
        <v>5</v>
      </c>
      <c r="H43" s="397" t="s">
        <v>5</v>
      </c>
      <c r="I43" s="365"/>
      <c r="J43" s="94"/>
    </row>
    <row r="44" spans="2:10" ht="15">
      <c r="B44" s="80"/>
      <c r="C44" s="272" t="s">
        <v>62</v>
      </c>
      <c r="D44" s="344">
        <f>SUM(D45:D48)</f>
        <v>-52801</v>
      </c>
      <c r="E44" s="344">
        <f>SUM(E45:E48)</f>
        <v>67168</v>
      </c>
      <c r="F44" s="344">
        <f>SUM(F45:F48)</f>
        <v>2384107</v>
      </c>
      <c r="G44" s="344">
        <f>SUM(G45:G48)</f>
        <v>142331</v>
      </c>
      <c r="H44" s="344">
        <f>SUM(H45:H48)</f>
        <v>-7032.350188323452</v>
      </c>
      <c r="I44" s="365"/>
      <c r="J44" s="94"/>
    </row>
    <row r="45" spans="2:10" ht="15">
      <c r="B45" s="80"/>
      <c r="C45" s="271" t="s">
        <v>237</v>
      </c>
      <c r="D45" s="297">
        <v>-32470</v>
      </c>
      <c r="E45" s="297">
        <v>58776</v>
      </c>
      <c r="F45" s="297">
        <v>66286</v>
      </c>
      <c r="G45" s="297">
        <v>123646</v>
      </c>
      <c r="H45" s="297">
        <v>-25915.49999999994</v>
      </c>
      <c r="I45" s="403"/>
      <c r="J45" s="94"/>
    </row>
    <row r="46" spans="2:10" ht="15">
      <c r="B46" s="80"/>
      <c r="C46" s="271" t="s">
        <v>238</v>
      </c>
      <c r="D46" s="297">
        <v>0</v>
      </c>
      <c r="E46" s="297">
        <v>0</v>
      </c>
      <c r="F46" s="297">
        <v>2273716</v>
      </c>
      <c r="G46" s="297">
        <v>73549</v>
      </c>
      <c r="H46" s="297">
        <v>10967</v>
      </c>
      <c r="I46" s="350"/>
      <c r="J46" s="94"/>
    </row>
    <row r="47" spans="2:10" ht="15">
      <c r="B47" s="80"/>
      <c r="C47" s="271" t="s">
        <v>239</v>
      </c>
      <c r="D47" s="297">
        <v>-22581</v>
      </c>
      <c r="E47" s="297">
        <v>4877</v>
      </c>
      <c r="F47" s="297">
        <v>40009</v>
      </c>
      <c r="G47" s="297">
        <v>-54044</v>
      </c>
      <c r="H47" s="297">
        <v>7916.181811676496</v>
      </c>
      <c r="I47" s="350"/>
      <c r="J47" s="94"/>
    </row>
    <row r="48" spans="2:10" ht="15">
      <c r="B48" s="80"/>
      <c r="C48" s="271" t="s">
        <v>240</v>
      </c>
      <c r="D48" s="297">
        <v>2250</v>
      </c>
      <c r="E48" s="297">
        <v>3515</v>
      </c>
      <c r="F48" s="297">
        <v>4096</v>
      </c>
      <c r="G48" s="297">
        <v>-820</v>
      </c>
      <c r="H48" s="297">
        <v>-0.03200000000651926</v>
      </c>
      <c r="I48" s="350"/>
      <c r="J48" s="94"/>
    </row>
    <row r="49" spans="2:10" ht="15">
      <c r="B49" s="62"/>
      <c r="C49" s="101"/>
      <c r="D49" s="279"/>
      <c r="E49" s="280"/>
      <c r="F49" s="280"/>
      <c r="G49" s="280"/>
      <c r="H49" s="281"/>
      <c r="I49" s="365"/>
      <c r="J49" s="94"/>
    </row>
    <row r="50" spans="2:10" ht="15">
      <c r="B50" s="80"/>
      <c r="C50" s="272" t="s">
        <v>63</v>
      </c>
      <c r="D50" s="296">
        <f>SUM(D51:D66)</f>
        <v>-101405</v>
      </c>
      <c r="E50" s="296">
        <f>SUM(E51:E66)</f>
        <v>-156758</v>
      </c>
      <c r="F50" s="296">
        <f>SUM(F51:F66)</f>
        <v>-177064</v>
      </c>
      <c r="G50" s="296">
        <f>SUM(G51:G66)</f>
        <v>-30398</v>
      </c>
      <c r="H50" s="296">
        <f>SUM(H51:H66)</f>
        <v>-772195.8647232039</v>
      </c>
      <c r="I50" s="365"/>
      <c r="J50" s="94"/>
    </row>
    <row r="51" spans="2:10" ht="15">
      <c r="B51" s="80"/>
      <c r="C51" s="414" t="s">
        <v>81</v>
      </c>
      <c r="D51" s="297">
        <v>-67360</v>
      </c>
      <c r="E51" s="297">
        <v>-156697</v>
      </c>
      <c r="F51" s="297">
        <v>-95386</v>
      </c>
      <c r="G51" s="297">
        <v>-83654</v>
      </c>
      <c r="H51" s="297">
        <v>-117562.3</v>
      </c>
      <c r="I51" s="403"/>
      <c r="J51" s="94"/>
    </row>
    <row r="52" spans="2:10" s="259" customFormat="1" ht="15">
      <c r="B52" s="257"/>
      <c r="C52" s="414" t="s">
        <v>82</v>
      </c>
      <c r="D52" s="297">
        <v>-5128</v>
      </c>
      <c r="E52" s="297">
        <v>-2518</v>
      </c>
      <c r="F52" s="297">
        <v>-3718</v>
      </c>
      <c r="G52" s="297">
        <v>-5171</v>
      </c>
      <c r="H52" s="297">
        <v>-5451.764723203845</v>
      </c>
      <c r="I52" s="350"/>
      <c r="J52" s="258"/>
    </row>
    <row r="53" spans="2:10" ht="15">
      <c r="B53" s="80"/>
      <c r="C53" s="414" t="s">
        <v>210</v>
      </c>
      <c r="D53" s="297">
        <v>-4118</v>
      </c>
      <c r="E53" s="297">
        <v>0</v>
      </c>
      <c r="F53" s="297">
        <v>0</v>
      </c>
      <c r="G53" s="297">
        <v>0</v>
      </c>
      <c r="H53" s="297">
        <v>0</v>
      </c>
      <c r="I53" s="350"/>
      <c r="J53" s="94"/>
    </row>
    <row r="54" spans="2:10" ht="15" customHeight="1">
      <c r="B54" s="80"/>
      <c r="C54" s="414" t="s">
        <v>206</v>
      </c>
      <c r="D54" s="297">
        <v>-18800</v>
      </c>
      <c r="E54" s="297">
        <v>18800</v>
      </c>
      <c r="F54" s="297">
        <v>0</v>
      </c>
      <c r="G54" s="297">
        <v>0</v>
      </c>
      <c r="H54" s="297">
        <v>0</v>
      </c>
      <c r="I54" s="350"/>
      <c r="J54" s="94"/>
    </row>
    <row r="55" spans="2:10" ht="25.5">
      <c r="B55" s="80"/>
      <c r="C55" s="415" t="s">
        <v>228</v>
      </c>
      <c r="D55" s="297">
        <v>-2926</v>
      </c>
      <c r="E55" s="297">
        <v>0</v>
      </c>
      <c r="F55" s="297">
        <v>0</v>
      </c>
      <c r="G55" s="297">
        <v>-21632</v>
      </c>
      <c r="H55" s="297">
        <v>0</v>
      </c>
      <c r="I55" s="403"/>
      <c r="J55" s="94"/>
    </row>
    <row r="56" spans="2:10" ht="15">
      <c r="B56" s="80"/>
      <c r="C56" s="414" t="s">
        <v>207</v>
      </c>
      <c r="D56" s="297">
        <v>0</v>
      </c>
      <c r="E56" s="297">
        <v>-7332</v>
      </c>
      <c r="F56" s="297">
        <v>0</v>
      </c>
      <c r="G56" s="297">
        <v>0</v>
      </c>
      <c r="H56" s="297">
        <v>0</v>
      </c>
      <c r="I56" s="350"/>
      <c r="J56" s="94"/>
    </row>
    <row r="57" spans="2:10" ht="15">
      <c r="B57" s="80"/>
      <c r="C57" s="414" t="s">
        <v>224</v>
      </c>
      <c r="D57" s="297">
        <v>0</v>
      </c>
      <c r="E57" s="297">
        <v>-9011</v>
      </c>
      <c r="F57" s="297">
        <v>5779</v>
      </c>
      <c r="G57" s="297">
        <v>0</v>
      </c>
      <c r="H57" s="297">
        <v>0</v>
      </c>
      <c r="I57" s="350"/>
      <c r="J57" s="94"/>
    </row>
    <row r="58" spans="2:10" ht="15">
      <c r="B58" s="80"/>
      <c r="C58" s="414" t="s">
        <v>213</v>
      </c>
      <c r="D58" s="297">
        <v>0</v>
      </c>
      <c r="E58" s="297">
        <v>0</v>
      </c>
      <c r="F58" s="297">
        <v>-35000</v>
      </c>
      <c r="G58" s="297">
        <v>0</v>
      </c>
      <c r="H58" s="297">
        <v>0</v>
      </c>
      <c r="I58" s="350"/>
      <c r="J58" s="94"/>
    </row>
    <row r="59" spans="2:10" ht="15">
      <c r="B59" s="80"/>
      <c r="C59" s="414" t="s">
        <v>214</v>
      </c>
      <c r="D59" s="297">
        <v>0</v>
      </c>
      <c r="E59" s="297">
        <v>0</v>
      </c>
      <c r="F59" s="297">
        <v>-48739</v>
      </c>
      <c r="G59" s="297">
        <v>-54907</v>
      </c>
      <c r="H59" s="297">
        <v>0</v>
      </c>
      <c r="I59" s="403"/>
      <c r="J59" s="94"/>
    </row>
    <row r="60" spans="2:10" ht="15">
      <c r="B60" s="80"/>
      <c r="C60" s="414" t="s">
        <v>233</v>
      </c>
      <c r="D60" s="297">
        <v>0</v>
      </c>
      <c r="E60" s="297">
        <v>0</v>
      </c>
      <c r="F60" s="297">
        <v>0</v>
      </c>
      <c r="G60" s="297">
        <v>101090</v>
      </c>
      <c r="H60" s="297">
        <v>0</v>
      </c>
      <c r="I60" s="350"/>
      <c r="J60" s="94"/>
    </row>
    <row r="61" spans="2:10" ht="15">
      <c r="B61" s="80"/>
      <c r="C61" s="414" t="s">
        <v>225</v>
      </c>
      <c r="D61" s="297">
        <v>-3073</v>
      </c>
      <c r="E61" s="297">
        <v>0</v>
      </c>
      <c r="F61" s="297">
        <v>0</v>
      </c>
      <c r="G61" s="297">
        <v>0</v>
      </c>
      <c r="H61" s="297">
        <v>0</v>
      </c>
      <c r="I61" s="350"/>
      <c r="J61" s="94"/>
    </row>
    <row r="62" spans="2:10" ht="15">
      <c r="B62" s="80"/>
      <c r="C62" s="414" t="s">
        <v>235</v>
      </c>
      <c r="D62" s="297">
        <v>0</v>
      </c>
      <c r="E62" s="297">
        <v>0</v>
      </c>
      <c r="F62" s="297">
        <v>0</v>
      </c>
      <c r="G62" s="297">
        <v>33876</v>
      </c>
      <c r="H62" s="297">
        <v>-33786</v>
      </c>
      <c r="I62" s="350"/>
      <c r="J62" s="94"/>
    </row>
    <row r="63" spans="2:10" ht="15">
      <c r="B63" s="80"/>
      <c r="C63" s="418" t="s">
        <v>242</v>
      </c>
      <c r="D63" s="297">
        <v>0</v>
      </c>
      <c r="E63" s="297">
        <v>0</v>
      </c>
      <c r="F63" s="297">
        <v>0</v>
      </c>
      <c r="G63" s="297">
        <v>0</v>
      </c>
      <c r="H63" s="297">
        <v>-590334</v>
      </c>
      <c r="I63" s="403"/>
      <c r="J63" s="94"/>
    </row>
    <row r="64" spans="2:10" ht="15">
      <c r="B64" s="80"/>
      <c r="C64" s="418" t="s">
        <v>243</v>
      </c>
      <c r="D64" s="417"/>
      <c r="E64" s="297">
        <v>0</v>
      </c>
      <c r="F64" s="297">
        <v>0</v>
      </c>
      <c r="G64" s="297">
        <v>0</v>
      </c>
      <c r="H64" s="297">
        <v>-9561.8</v>
      </c>
      <c r="I64" s="350"/>
      <c r="J64" s="94"/>
    </row>
    <row r="65" spans="2:10" ht="15">
      <c r="B65" s="80"/>
      <c r="C65" s="418" t="s">
        <v>244</v>
      </c>
      <c r="D65" s="417"/>
      <c r="E65" s="297">
        <v>0</v>
      </c>
      <c r="F65" s="297">
        <v>0</v>
      </c>
      <c r="G65" s="297">
        <v>0</v>
      </c>
      <c r="H65" s="297">
        <v>-25000</v>
      </c>
      <c r="I65" s="350"/>
      <c r="J65" s="94"/>
    </row>
    <row r="66" spans="2:10" ht="15">
      <c r="B66" s="80"/>
      <c r="C66" s="418" t="s">
        <v>245</v>
      </c>
      <c r="D66" s="417"/>
      <c r="E66" s="297">
        <v>0</v>
      </c>
      <c r="F66" s="297">
        <v>0</v>
      </c>
      <c r="G66" s="297">
        <v>0</v>
      </c>
      <c r="H66" s="297">
        <v>9500</v>
      </c>
      <c r="I66" s="350"/>
      <c r="J66" s="94"/>
    </row>
    <row r="67" spans="2:10" ht="15.75" thickBot="1">
      <c r="B67" s="80"/>
      <c r="D67" s="284"/>
      <c r="E67" s="285"/>
      <c r="F67" s="285"/>
      <c r="G67" s="285"/>
      <c r="H67" s="287"/>
      <c r="I67" s="100"/>
      <c r="J67" s="94"/>
    </row>
    <row r="68" spans="2:10" ht="17.25" thickBot="1" thickTop="1">
      <c r="B68" s="80"/>
      <c r="C68" s="173" t="s">
        <v>64</v>
      </c>
      <c r="D68" s="294">
        <f>+D8+D11+D25+D27+D35+D44+D50</f>
        <v>-973853</v>
      </c>
      <c r="E68" s="294">
        <f>+E8+E11+E25+E27+E35+E44+E50</f>
        <v>-960561</v>
      </c>
      <c r="F68" s="294">
        <f>+F8+F11+F25+F27+F35+F44+F50</f>
        <v>1000890</v>
      </c>
      <c r="G68" s="294">
        <f>+G8+G11+G25+G27+G35+G44+G50</f>
        <v>-710919</v>
      </c>
      <c r="H68" s="304">
        <f>+H8+H11+H25+H27+H35+H44+H50</f>
        <v>-1917077.3408630798</v>
      </c>
      <c r="I68" s="106"/>
      <c r="J68" s="91"/>
    </row>
    <row r="69" spans="2:10" ht="16.5" thickTop="1">
      <c r="B69" s="80"/>
      <c r="C69" s="174" t="s">
        <v>65</v>
      </c>
      <c r="D69" s="1"/>
      <c r="E69" s="1"/>
      <c r="F69" s="1"/>
      <c r="G69" s="71"/>
      <c r="H69" s="1"/>
      <c r="I69" s="1"/>
      <c r="J69" s="94"/>
    </row>
    <row r="70" spans="2:10" ht="1.5" customHeight="1">
      <c r="B70" s="80"/>
      <c r="C70" s="63" t="s">
        <v>231</v>
      </c>
      <c r="D70" s="1"/>
      <c r="E70" s="1"/>
      <c r="F70" s="1"/>
      <c r="G70" s="1"/>
      <c r="H70" s="1"/>
      <c r="I70" s="1"/>
      <c r="J70" s="94"/>
    </row>
    <row r="71" spans="2:10" ht="15.75">
      <c r="B71" s="80"/>
      <c r="C71" s="108" t="s">
        <v>66</v>
      </c>
      <c r="D71" s="1"/>
      <c r="E71" s="1"/>
      <c r="F71" s="1"/>
      <c r="G71" s="1"/>
      <c r="H71" s="1"/>
      <c r="I71" s="1"/>
      <c r="J71" s="94"/>
    </row>
    <row r="72" spans="2:10" ht="15.75" thickBot="1">
      <c r="B72" s="80"/>
      <c r="C72" s="110"/>
      <c r="D72" s="1"/>
      <c r="E72" s="1"/>
      <c r="F72" s="1"/>
      <c r="G72" s="1"/>
      <c r="H72" s="1"/>
      <c r="I72" s="1"/>
      <c r="J72" s="94"/>
    </row>
    <row r="73" spans="2:10" ht="3.75" customHeight="1" thickBot="1" thickTop="1">
      <c r="B73" s="109"/>
      <c r="C73" s="113"/>
      <c r="D73" s="111"/>
      <c r="E73" s="111"/>
      <c r="F73" s="111"/>
      <c r="G73" s="111"/>
      <c r="H73" s="111"/>
      <c r="I73" s="111"/>
      <c r="J73" s="112"/>
    </row>
    <row r="74" spans="2:10" ht="15.75" thickTop="1">
      <c r="B74" s="72"/>
      <c r="D74" s="2"/>
      <c r="E74" s="2"/>
      <c r="F74" s="2"/>
      <c r="G74" s="2"/>
      <c r="H74" s="2"/>
      <c r="I74" s="2"/>
      <c r="J74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90" zoomScaleNormal="90" zoomScaleSheetLayoutView="70" zoomScalePageLayoutView="0" workbookViewId="0" topLeftCell="B1">
      <selection activeCell="E12" sqref="E12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6" t="s">
        <v>139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73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117"/>
      <c r="J5" s="84"/>
    </row>
    <row r="6" spans="2:10" ht="15.75">
      <c r="B6" s="12"/>
      <c r="C6" s="364" t="str">
        <f>+Fedőlap!$E$13</f>
        <v>Dátum: 2013.09.30.</v>
      </c>
      <c r="D6" s="353"/>
      <c r="E6" s="353"/>
      <c r="F6" s="353"/>
      <c r="G6" s="353"/>
      <c r="H6" s="354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309"/>
      <c r="I7" s="31"/>
      <c r="J7" s="84"/>
    </row>
    <row r="8" spans="2:10" ht="17.25" thickBot="1" thickTop="1">
      <c r="B8" s="12"/>
      <c r="C8" s="175" t="s">
        <v>67</v>
      </c>
      <c r="D8" s="120" t="s">
        <v>5</v>
      </c>
      <c r="E8" s="120" t="s">
        <v>5</v>
      </c>
      <c r="F8" s="120" t="s">
        <v>5</v>
      </c>
      <c r="G8" s="120" t="s">
        <v>5</v>
      </c>
      <c r="H8" s="120" t="s">
        <v>5</v>
      </c>
      <c r="I8" s="121"/>
      <c r="J8" s="91"/>
    </row>
    <row r="9" spans="2:10" ht="15.75" thickTop="1">
      <c r="B9" s="12"/>
      <c r="C9" s="308" t="s">
        <v>151</v>
      </c>
      <c r="D9" s="307" t="s">
        <v>5</v>
      </c>
      <c r="E9" s="307" t="s">
        <v>5</v>
      </c>
      <c r="F9" s="307" t="s">
        <v>5</v>
      </c>
      <c r="G9" s="307" t="s">
        <v>5</v>
      </c>
      <c r="H9" s="307" t="s">
        <v>5</v>
      </c>
      <c r="I9" s="277"/>
      <c r="J9" s="94"/>
    </row>
    <row r="10" spans="2:10" ht="15.75">
      <c r="B10" s="12"/>
      <c r="C10" s="92"/>
      <c r="D10" s="95"/>
      <c r="E10" s="96"/>
      <c r="F10" s="96"/>
      <c r="G10" s="96"/>
      <c r="H10" s="96"/>
      <c r="I10" s="98"/>
      <c r="J10" s="94"/>
    </row>
    <row r="11" spans="2:10" ht="15">
      <c r="B11" s="122"/>
      <c r="C11" s="171" t="s">
        <v>49</v>
      </c>
      <c r="D11" s="105" t="s">
        <v>5</v>
      </c>
      <c r="E11" s="105" t="s">
        <v>5</v>
      </c>
      <c r="F11" s="105" t="s">
        <v>5</v>
      </c>
      <c r="G11" s="105" t="s">
        <v>5</v>
      </c>
      <c r="H11" s="105" t="s">
        <v>5</v>
      </c>
      <c r="I11" s="100"/>
      <c r="J11" s="94"/>
    </row>
    <row r="12" spans="2:10" ht="15">
      <c r="B12" s="12"/>
      <c r="C12" s="99" t="s">
        <v>68</v>
      </c>
      <c r="D12" s="105" t="s">
        <v>5</v>
      </c>
      <c r="E12" s="105" t="s">
        <v>5</v>
      </c>
      <c r="F12" s="105" t="s">
        <v>5</v>
      </c>
      <c r="G12" s="105" t="s">
        <v>5</v>
      </c>
      <c r="H12" s="105" t="s">
        <v>5</v>
      </c>
      <c r="I12" s="100"/>
      <c r="J12" s="94"/>
    </row>
    <row r="13" spans="2:10" ht="15">
      <c r="B13" s="12"/>
      <c r="C13" s="99" t="s">
        <v>69</v>
      </c>
      <c r="D13" s="105" t="s">
        <v>5</v>
      </c>
      <c r="E13" s="105" t="s">
        <v>5</v>
      </c>
      <c r="F13" s="105" t="s">
        <v>5</v>
      </c>
      <c r="G13" s="105" t="s">
        <v>5</v>
      </c>
      <c r="H13" s="105" t="s">
        <v>5</v>
      </c>
      <c r="I13" s="100"/>
      <c r="J13" s="94"/>
    </row>
    <row r="14" spans="2:10" ht="15">
      <c r="B14" s="12"/>
      <c r="C14" s="99" t="s">
        <v>70</v>
      </c>
      <c r="D14" s="105" t="s">
        <v>5</v>
      </c>
      <c r="E14" s="105" t="s">
        <v>5</v>
      </c>
      <c r="F14" s="105" t="s">
        <v>5</v>
      </c>
      <c r="G14" s="105" t="s">
        <v>5</v>
      </c>
      <c r="H14" s="105" t="s">
        <v>5</v>
      </c>
      <c r="I14" s="100"/>
      <c r="J14" s="94"/>
    </row>
    <row r="15" spans="2:10" ht="15">
      <c r="B15" s="12"/>
      <c r="C15" s="271" t="s">
        <v>152</v>
      </c>
      <c r="D15" s="105"/>
      <c r="E15" s="105"/>
      <c r="F15" s="105"/>
      <c r="G15" s="105"/>
      <c r="H15" s="105"/>
      <c r="I15" s="100"/>
      <c r="J15" s="94"/>
    </row>
    <row r="16" spans="2:10" ht="15">
      <c r="B16" s="12"/>
      <c r="C16" s="101" t="s">
        <v>55</v>
      </c>
      <c r="D16" s="297"/>
      <c r="E16" s="297"/>
      <c r="F16" s="297"/>
      <c r="G16" s="297"/>
      <c r="H16" s="297"/>
      <c r="I16" s="345"/>
      <c r="J16" s="94"/>
    </row>
    <row r="17" spans="2:10" ht="15">
      <c r="B17" s="12"/>
      <c r="C17" s="101" t="s">
        <v>56</v>
      </c>
      <c r="D17" s="297"/>
      <c r="E17" s="297"/>
      <c r="F17" s="297"/>
      <c r="G17" s="297"/>
      <c r="H17" s="297"/>
      <c r="I17" s="345"/>
      <c r="J17" s="94"/>
    </row>
    <row r="18" spans="2:10" ht="15">
      <c r="B18" s="12"/>
      <c r="C18" s="123"/>
      <c r="D18" s="102"/>
      <c r="E18" s="103"/>
      <c r="F18" s="103"/>
      <c r="G18" s="103"/>
      <c r="H18" s="103"/>
      <c r="I18" s="100"/>
      <c r="J18" s="94"/>
    </row>
    <row r="19" spans="2:10" ht="15">
      <c r="B19" s="12"/>
      <c r="C19" s="99" t="s">
        <v>71</v>
      </c>
      <c r="D19" s="124" t="s">
        <v>5</v>
      </c>
      <c r="E19" s="124" t="s">
        <v>5</v>
      </c>
      <c r="F19" s="124" t="s">
        <v>5</v>
      </c>
      <c r="G19" s="124" t="s">
        <v>5</v>
      </c>
      <c r="H19" s="124" t="s">
        <v>5</v>
      </c>
      <c r="I19" s="100"/>
      <c r="J19" s="94"/>
    </row>
    <row r="20" spans="2:10" ht="15">
      <c r="B20" s="12"/>
      <c r="C20" s="101" t="s">
        <v>55</v>
      </c>
      <c r="D20" s="297"/>
      <c r="E20" s="297"/>
      <c r="F20" s="297"/>
      <c r="G20" s="297"/>
      <c r="H20" s="297"/>
      <c r="I20" s="345"/>
      <c r="J20" s="94"/>
    </row>
    <row r="21" spans="2:10" ht="15">
      <c r="B21" s="12"/>
      <c r="C21" s="101" t="s">
        <v>56</v>
      </c>
      <c r="D21" s="297"/>
      <c r="E21" s="297"/>
      <c r="F21" s="297"/>
      <c r="G21" s="297"/>
      <c r="H21" s="297"/>
      <c r="I21" s="345"/>
      <c r="J21" s="94"/>
    </row>
    <row r="22" spans="2:10" ht="15">
      <c r="B22" s="12"/>
      <c r="C22" s="123"/>
      <c r="D22" s="102"/>
      <c r="E22" s="103"/>
      <c r="F22" s="103"/>
      <c r="G22" s="103"/>
      <c r="H22" s="103"/>
      <c r="I22" s="100"/>
      <c r="J22" s="94"/>
    </row>
    <row r="23" spans="2:10" ht="15">
      <c r="B23" s="122"/>
      <c r="C23" s="172" t="s">
        <v>58</v>
      </c>
      <c r="D23" s="124" t="s">
        <v>5</v>
      </c>
      <c r="E23" s="124" t="s">
        <v>5</v>
      </c>
      <c r="F23" s="124" t="s">
        <v>5</v>
      </c>
      <c r="G23" s="124" t="s">
        <v>5</v>
      </c>
      <c r="H23" s="124" t="s">
        <v>5</v>
      </c>
      <c r="I23" s="100"/>
      <c r="J23" s="94"/>
    </row>
    <row r="24" spans="2:10" ht="15">
      <c r="B24" s="12"/>
      <c r="C24" s="123"/>
      <c r="D24" s="102"/>
      <c r="E24" s="103"/>
      <c r="F24" s="103"/>
      <c r="G24" s="103"/>
      <c r="H24" s="103"/>
      <c r="I24" s="100"/>
      <c r="J24" s="94"/>
    </row>
    <row r="25" spans="2:10" ht="15">
      <c r="B25" s="122"/>
      <c r="C25" s="172" t="s">
        <v>59</v>
      </c>
      <c r="D25" s="124" t="s">
        <v>5</v>
      </c>
      <c r="E25" s="124" t="s">
        <v>5</v>
      </c>
      <c r="F25" s="124" t="s">
        <v>5</v>
      </c>
      <c r="G25" s="124" t="s">
        <v>5</v>
      </c>
      <c r="H25" s="124" t="s">
        <v>5</v>
      </c>
      <c r="I25" s="100"/>
      <c r="J25" s="94"/>
    </row>
    <row r="26" spans="2:10" ht="15">
      <c r="B26" s="122"/>
      <c r="C26" s="101" t="s">
        <v>55</v>
      </c>
      <c r="D26" s="297"/>
      <c r="E26" s="297"/>
      <c r="F26" s="297"/>
      <c r="G26" s="297"/>
      <c r="H26" s="297"/>
      <c r="I26" s="345"/>
      <c r="J26" s="94"/>
    </row>
    <row r="27" spans="2:10" ht="15">
      <c r="B27" s="122"/>
      <c r="C27" s="101" t="s">
        <v>56</v>
      </c>
      <c r="D27" s="297"/>
      <c r="E27" s="297"/>
      <c r="F27" s="297"/>
      <c r="G27" s="297"/>
      <c r="H27" s="297"/>
      <c r="I27" s="345"/>
      <c r="J27" s="94"/>
    </row>
    <row r="28" spans="2:10" ht="15">
      <c r="B28" s="122"/>
      <c r="C28" s="172" t="s">
        <v>60</v>
      </c>
      <c r="D28" s="124" t="s">
        <v>5</v>
      </c>
      <c r="E28" s="124" t="s">
        <v>5</v>
      </c>
      <c r="F28" s="124" t="s">
        <v>5</v>
      </c>
      <c r="G28" s="124" t="s">
        <v>5</v>
      </c>
      <c r="H28" s="124" t="s">
        <v>5</v>
      </c>
      <c r="I28" s="100"/>
      <c r="J28" s="94"/>
    </row>
    <row r="29" spans="2:10" ht="15">
      <c r="B29" s="122"/>
      <c r="C29" s="101" t="s">
        <v>55</v>
      </c>
      <c r="D29" s="297"/>
      <c r="E29" s="297"/>
      <c r="F29" s="297"/>
      <c r="G29" s="297"/>
      <c r="H29" s="297"/>
      <c r="I29" s="345"/>
      <c r="J29" s="94"/>
    </row>
    <row r="30" spans="2:10" ht="15">
      <c r="B30" s="122"/>
      <c r="C30" s="101" t="s">
        <v>56</v>
      </c>
      <c r="D30" s="297"/>
      <c r="E30" s="297"/>
      <c r="F30" s="297"/>
      <c r="G30" s="297"/>
      <c r="H30" s="297"/>
      <c r="I30" s="345"/>
      <c r="J30" s="94"/>
    </row>
    <row r="31" spans="2:10" ht="15">
      <c r="B31" s="122"/>
      <c r="C31" s="99"/>
      <c r="D31" s="102"/>
      <c r="E31" s="103"/>
      <c r="F31" s="103"/>
      <c r="G31" s="103"/>
      <c r="H31" s="103"/>
      <c r="I31" s="100"/>
      <c r="J31" s="94"/>
    </row>
    <row r="32" spans="2:10" ht="30">
      <c r="B32" s="122"/>
      <c r="C32" s="273" t="s">
        <v>153</v>
      </c>
      <c r="D32" s="124" t="s">
        <v>5</v>
      </c>
      <c r="E32" s="124" t="s">
        <v>5</v>
      </c>
      <c r="F32" s="124" t="s">
        <v>5</v>
      </c>
      <c r="G32" s="124" t="s">
        <v>5</v>
      </c>
      <c r="H32" s="124" t="s">
        <v>5</v>
      </c>
      <c r="I32" s="100"/>
      <c r="J32" s="94"/>
    </row>
    <row r="33" spans="2:10" ht="30">
      <c r="B33" s="122"/>
      <c r="C33" s="273" t="s">
        <v>154</v>
      </c>
      <c r="D33" s="124" t="s">
        <v>5</v>
      </c>
      <c r="E33" s="124" t="s">
        <v>5</v>
      </c>
      <c r="F33" s="124" t="s">
        <v>5</v>
      </c>
      <c r="G33" s="124" t="s">
        <v>5</v>
      </c>
      <c r="H33" s="124" t="s">
        <v>5</v>
      </c>
      <c r="I33" s="100"/>
      <c r="J33" s="94"/>
    </row>
    <row r="34" spans="2:10" ht="15">
      <c r="B34" s="122"/>
      <c r="C34" s="101" t="s">
        <v>55</v>
      </c>
      <c r="D34" s="297"/>
      <c r="E34" s="297"/>
      <c r="F34" s="297"/>
      <c r="G34" s="297"/>
      <c r="H34" s="297"/>
      <c r="I34" s="345"/>
      <c r="J34" s="94"/>
    </row>
    <row r="35" spans="2:10" ht="15">
      <c r="B35" s="122"/>
      <c r="C35" s="101" t="s">
        <v>56</v>
      </c>
      <c r="D35" s="297"/>
      <c r="E35" s="297"/>
      <c r="F35" s="297"/>
      <c r="G35" s="297"/>
      <c r="H35" s="297"/>
      <c r="I35" s="345"/>
      <c r="J35" s="94"/>
    </row>
    <row r="36" spans="2:10" ht="15">
      <c r="B36" s="12"/>
      <c r="C36" s="99"/>
      <c r="D36" s="102"/>
      <c r="E36" s="103"/>
      <c r="F36" s="103"/>
      <c r="G36" s="103"/>
      <c r="H36" s="103"/>
      <c r="I36" s="100"/>
      <c r="J36" s="94"/>
    </row>
    <row r="37" spans="2:10" ht="15">
      <c r="B37" s="12"/>
      <c r="C37" s="172" t="s">
        <v>63</v>
      </c>
      <c r="D37" s="124" t="s">
        <v>5</v>
      </c>
      <c r="E37" s="124" t="s">
        <v>5</v>
      </c>
      <c r="F37" s="124" t="s">
        <v>5</v>
      </c>
      <c r="G37" s="124" t="s">
        <v>5</v>
      </c>
      <c r="H37" s="124" t="s">
        <v>5</v>
      </c>
      <c r="I37" s="100"/>
      <c r="J37" s="94"/>
    </row>
    <row r="38" spans="2:10" ht="15">
      <c r="B38" s="12"/>
      <c r="C38" s="101" t="s">
        <v>55</v>
      </c>
      <c r="D38" s="297"/>
      <c r="E38" s="297"/>
      <c r="F38" s="297"/>
      <c r="G38" s="297"/>
      <c r="H38" s="297"/>
      <c r="I38" s="345"/>
      <c r="J38" s="94"/>
    </row>
    <row r="39" spans="2:10" ht="15">
      <c r="B39" s="12"/>
      <c r="C39" s="101" t="s">
        <v>56</v>
      </c>
      <c r="D39" s="297"/>
      <c r="E39" s="297"/>
      <c r="F39" s="297"/>
      <c r="G39" s="297"/>
      <c r="H39" s="297"/>
      <c r="I39" s="345"/>
      <c r="J39" s="94"/>
    </row>
    <row r="40" spans="2:10" ht="15">
      <c r="B40" s="12"/>
      <c r="C40" s="101" t="s">
        <v>57</v>
      </c>
      <c r="D40" s="297"/>
      <c r="E40" s="297"/>
      <c r="F40" s="297"/>
      <c r="G40" s="297"/>
      <c r="H40" s="297"/>
      <c r="I40" s="345"/>
      <c r="J40" s="94"/>
    </row>
    <row r="41" spans="2:10" ht="15.75" thickBot="1">
      <c r="B41" s="12"/>
      <c r="C41" s="99"/>
      <c r="D41" s="95"/>
      <c r="E41" s="96"/>
      <c r="F41" s="96"/>
      <c r="G41" s="96"/>
      <c r="H41" s="96"/>
      <c r="I41" s="100"/>
      <c r="J41" s="94"/>
    </row>
    <row r="42" spans="2:10" ht="17.25" thickBot="1" thickTop="1">
      <c r="B42" s="12"/>
      <c r="C42" s="173" t="s">
        <v>72</v>
      </c>
      <c r="D42" s="337" t="s">
        <v>5</v>
      </c>
      <c r="E42" s="337" t="s">
        <v>5</v>
      </c>
      <c r="F42" s="337" t="s">
        <v>5</v>
      </c>
      <c r="G42" s="337" t="s">
        <v>5</v>
      </c>
      <c r="H42" s="337" t="s">
        <v>5</v>
      </c>
      <c r="I42" s="106"/>
      <c r="J42" s="91"/>
    </row>
    <row r="43" spans="2:10" ht="16.5" thickTop="1">
      <c r="B43" s="12"/>
      <c r="C43" s="174" t="s">
        <v>65</v>
      </c>
      <c r="D43" s="43"/>
      <c r="E43" s="125"/>
      <c r="F43" s="125"/>
      <c r="G43" s="104"/>
      <c r="H43" s="104"/>
      <c r="I43" s="125"/>
      <c r="J43" s="94"/>
    </row>
    <row r="44" spans="2:10" ht="15.75">
      <c r="B44" s="12"/>
      <c r="C44" s="126"/>
      <c r="D44" s="127"/>
      <c r="E44" s="125"/>
      <c r="F44" s="125"/>
      <c r="G44" s="125"/>
      <c r="H44" s="125"/>
      <c r="I44" s="125"/>
      <c r="J44" s="94"/>
    </row>
    <row r="45" spans="2:10" ht="15.75">
      <c r="B45" s="12"/>
      <c r="C45" s="63" t="s">
        <v>155</v>
      </c>
      <c r="D45" s="29"/>
      <c r="E45" s="125"/>
      <c r="F45" s="125"/>
      <c r="G45" s="125"/>
      <c r="H45" s="125"/>
      <c r="I45" s="125"/>
      <c r="J45" s="94"/>
    </row>
    <row r="46" spans="2:10" ht="15.75">
      <c r="B46" s="12"/>
      <c r="C46" s="108" t="s">
        <v>66</v>
      </c>
      <c r="D46" s="29"/>
      <c r="E46" s="125"/>
      <c r="F46" s="125"/>
      <c r="G46" s="125"/>
      <c r="H46" s="125"/>
      <c r="I46" s="125"/>
      <c r="J46" s="94"/>
    </row>
    <row r="47" spans="2:10" ht="15.75" thickBot="1">
      <c r="B47" s="128"/>
      <c r="C47" s="110"/>
      <c r="D47" s="111"/>
      <c r="E47" s="111"/>
      <c r="F47" s="111"/>
      <c r="G47" s="111"/>
      <c r="H47" s="111"/>
      <c r="I47" s="111"/>
      <c r="J47" s="112"/>
    </row>
    <row r="48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="90" zoomScaleNormal="90" zoomScaleSheetLayoutView="70" zoomScalePageLayoutView="0" workbookViewId="0" topLeftCell="B1">
      <selection activeCell="E12" sqref="E12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76" t="s">
        <v>138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73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117"/>
      <c r="J5" s="84"/>
    </row>
    <row r="6" spans="2:10" ht="15.75">
      <c r="B6" s="12"/>
      <c r="C6" s="364" t="str">
        <f>+Fedőlap!$E$13</f>
        <v>Dátum: 2013.09.30.</v>
      </c>
      <c r="D6" s="353"/>
      <c r="E6" s="353"/>
      <c r="F6" s="353"/>
      <c r="G6" s="353"/>
      <c r="H6" s="353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119"/>
      <c r="I7" s="31"/>
      <c r="J7" s="84"/>
    </row>
    <row r="8" spans="2:10" ht="17.25" thickBot="1" thickTop="1">
      <c r="B8" s="12"/>
      <c r="C8" s="175" t="s">
        <v>74</v>
      </c>
      <c r="D8" s="294">
        <v>-82537</v>
      </c>
      <c r="E8" s="294">
        <v>-231989</v>
      </c>
      <c r="F8" s="294">
        <v>141614</v>
      </c>
      <c r="G8" s="294">
        <v>90339</v>
      </c>
      <c r="H8" s="304">
        <v>60000</v>
      </c>
      <c r="I8" s="121"/>
      <c r="J8" s="91"/>
    </row>
    <row r="9" spans="2:10" ht="16.5" thickTop="1">
      <c r="B9" s="12"/>
      <c r="C9" s="168" t="s">
        <v>151</v>
      </c>
      <c r="D9" s="307" t="s">
        <v>216</v>
      </c>
      <c r="E9" s="307" t="s">
        <v>216</v>
      </c>
      <c r="F9" s="307" t="s">
        <v>216</v>
      </c>
      <c r="G9" s="307" t="s">
        <v>230</v>
      </c>
      <c r="H9" s="307" t="s">
        <v>230</v>
      </c>
      <c r="I9" s="277"/>
      <c r="J9" s="94"/>
    </row>
    <row r="10" spans="2:10" ht="15.75">
      <c r="B10" s="12"/>
      <c r="C10" s="92"/>
      <c r="D10" s="279"/>
      <c r="E10" s="280"/>
      <c r="F10" s="280"/>
      <c r="G10" s="285"/>
      <c r="H10" s="405"/>
      <c r="I10" s="98"/>
      <c r="J10" s="94"/>
    </row>
    <row r="11" spans="2:10" ht="15">
      <c r="B11" s="122"/>
      <c r="C11" s="171" t="s">
        <v>49</v>
      </c>
      <c r="D11" s="295">
        <f>SUM(D12:D14)</f>
        <v>-1019</v>
      </c>
      <c r="E11" s="295">
        <f>SUM(E12:E14)</f>
        <v>621</v>
      </c>
      <c r="F11" s="295">
        <f>SUM(F12:F14)</f>
        <v>-26302</v>
      </c>
      <c r="G11" s="295">
        <f>SUM(G12:G14)</f>
        <v>25125</v>
      </c>
      <c r="H11" s="295">
        <f>SUM(H12:H14)</f>
        <v>12250</v>
      </c>
      <c r="I11" s="100"/>
      <c r="J11" s="94"/>
    </row>
    <row r="12" spans="2:10" ht="15">
      <c r="B12" s="12"/>
      <c r="C12" s="99" t="s">
        <v>68</v>
      </c>
      <c r="D12" s="296">
        <v>-4609</v>
      </c>
      <c r="E12" s="296">
        <v>-1982</v>
      </c>
      <c r="F12" s="296">
        <v>-3140</v>
      </c>
      <c r="G12" s="296">
        <v>12039</v>
      </c>
      <c r="H12" s="295">
        <v>-650</v>
      </c>
      <c r="I12" s="100"/>
      <c r="J12" s="94"/>
    </row>
    <row r="13" spans="2:10" ht="15">
      <c r="B13" s="12"/>
      <c r="C13" s="99" t="s">
        <v>69</v>
      </c>
      <c r="D13" s="296">
        <v>3017</v>
      </c>
      <c r="E13" s="296">
        <v>1476</v>
      </c>
      <c r="F13" s="296">
        <v>2360</v>
      </c>
      <c r="G13" s="296">
        <v>4669</v>
      </c>
      <c r="H13" s="295">
        <v>12900</v>
      </c>
      <c r="I13" s="100"/>
      <c r="J13" s="94"/>
    </row>
    <row r="14" spans="2:10" ht="15">
      <c r="B14" s="12"/>
      <c r="C14" s="99" t="s">
        <v>70</v>
      </c>
      <c r="D14" s="296">
        <v>573</v>
      </c>
      <c r="E14" s="296">
        <v>1127</v>
      </c>
      <c r="F14" s="296">
        <v>-25522</v>
      </c>
      <c r="G14" s="296">
        <v>8417</v>
      </c>
      <c r="H14" s="295">
        <v>0</v>
      </c>
      <c r="I14" s="100"/>
      <c r="J14" s="94"/>
    </row>
    <row r="15" spans="2:10" ht="15">
      <c r="B15" s="12"/>
      <c r="C15" s="271" t="s">
        <v>152</v>
      </c>
      <c r="D15" s="296">
        <v>0</v>
      </c>
      <c r="E15" s="296">
        <v>0</v>
      </c>
      <c r="F15" s="296">
        <v>0</v>
      </c>
      <c r="G15" s="296">
        <v>0</v>
      </c>
      <c r="H15" s="295" t="s">
        <v>249</v>
      </c>
      <c r="I15" s="100"/>
      <c r="J15" s="94"/>
    </row>
    <row r="16" spans="2:10" ht="15">
      <c r="B16" s="12"/>
      <c r="C16" s="101" t="s">
        <v>55</v>
      </c>
      <c r="D16" s="297"/>
      <c r="E16" s="297"/>
      <c r="F16" s="297"/>
      <c r="G16" s="297"/>
      <c r="H16" s="297"/>
      <c r="I16" s="355"/>
      <c r="J16" s="94"/>
    </row>
    <row r="17" spans="2:10" ht="15">
      <c r="B17" s="12"/>
      <c r="C17" s="101" t="s">
        <v>56</v>
      </c>
      <c r="D17" s="302"/>
      <c r="E17" s="302"/>
      <c r="F17" s="302"/>
      <c r="G17" s="302"/>
      <c r="H17" s="406"/>
      <c r="I17" s="355"/>
      <c r="J17" s="94"/>
    </row>
    <row r="18" spans="2:10" ht="15">
      <c r="B18" s="12"/>
      <c r="C18" s="123"/>
      <c r="D18" s="284"/>
      <c r="E18" s="285"/>
      <c r="F18" s="285"/>
      <c r="G18" s="285"/>
      <c r="H18" s="405"/>
      <c r="I18" s="100"/>
      <c r="J18" s="94"/>
    </row>
    <row r="19" spans="2:10" ht="15">
      <c r="B19" s="12"/>
      <c r="C19" s="99" t="s">
        <v>71</v>
      </c>
      <c r="D19" s="296" t="s">
        <v>5</v>
      </c>
      <c r="E19" s="296" t="s">
        <v>5</v>
      </c>
      <c r="F19" s="296" t="s">
        <v>5</v>
      </c>
      <c r="G19" s="296" t="s">
        <v>5</v>
      </c>
      <c r="H19" s="295">
        <v>0</v>
      </c>
      <c r="I19" s="100"/>
      <c r="J19" s="94"/>
    </row>
    <row r="20" spans="2:10" ht="15">
      <c r="B20" s="122"/>
      <c r="C20" s="101" t="s">
        <v>55</v>
      </c>
      <c r="D20" s="297"/>
      <c r="E20" s="297"/>
      <c r="F20" s="297"/>
      <c r="G20" s="297"/>
      <c r="H20" s="297"/>
      <c r="I20" s="355"/>
      <c r="J20" s="94"/>
    </row>
    <row r="21" spans="2:10" ht="15">
      <c r="B21" s="122"/>
      <c r="C21" s="101" t="s">
        <v>56</v>
      </c>
      <c r="D21" s="302"/>
      <c r="E21" s="302"/>
      <c r="F21" s="302"/>
      <c r="G21" s="302"/>
      <c r="H21" s="406"/>
      <c r="I21" s="355"/>
      <c r="J21" s="94"/>
    </row>
    <row r="22" spans="2:10" ht="15">
      <c r="B22" s="122"/>
      <c r="C22" s="123"/>
      <c r="D22" s="284"/>
      <c r="E22" s="285"/>
      <c r="F22" s="285"/>
      <c r="G22" s="285"/>
      <c r="H22" s="405"/>
      <c r="I22" s="100"/>
      <c r="J22" s="94"/>
    </row>
    <row r="23" spans="2:10" ht="15">
      <c r="B23" s="122"/>
      <c r="C23" s="172" t="s">
        <v>58</v>
      </c>
      <c r="D23" s="296">
        <v>0</v>
      </c>
      <c r="E23" s="296">
        <v>0</v>
      </c>
      <c r="F23" s="296">
        <v>0</v>
      </c>
      <c r="G23" s="296">
        <v>0</v>
      </c>
      <c r="H23" s="295">
        <v>0</v>
      </c>
      <c r="I23" s="100"/>
      <c r="J23" s="94"/>
    </row>
    <row r="24" spans="2:10" ht="15">
      <c r="B24" s="122"/>
      <c r="C24" s="123"/>
      <c r="D24" s="284"/>
      <c r="E24" s="285"/>
      <c r="F24" s="285"/>
      <c r="G24" s="285"/>
      <c r="H24" s="405"/>
      <c r="I24" s="100"/>
      <c r="J24" s="94"/>
    </row>
    <row r="25" spans="2:10" ht="15">
      <c r="B25" s="122"/>
      <c r="C25" s="172" t="s">
        <v>59</v>
      </c>
      <c r="D25" s="296">
        <f>+D26+D27</f>
        <v>-1484</v>
      </c>
      <c r="E25" s="296">
        <f>+E26+E27</f>
        <v>5423</v>
      </c>
      <c r="F25" s="296">
        <f>+F26+F27</f>
        <v>4667</v>
      </c>
      <c r="G25" s="296">
        <f>+G26+G27</f>
        <v>2870</v>
      </c>
      <c r="H25" s="295">
        <f>+H26+H27</f>
        <v>0</v>
      </c>
      <c r="I25" s="100"/>
      <c r="J25" s="94"/>
    </row>
    <row r="26" spans="2:10" ht="15">
      <c r="B26" s="122"/>
      <c r="C26" s="271" t="s">
        <v>75</v>
      </c>
      <c r="D26" s="297">
        <v>-674</v>
      </c>
      <c r="E26" s="297">
        <v>2702</v>
      </c>
      <c r="F26" s="297">
        <v>-902</v>
      </c>
      <c r="G26" s="297">
        <v>1712</v>
      </c>
      <c r="H26" s="297">
        <v>0</v>
      </c>
      <c r="I26" s="411"/>
      <c r="J26" s="94"/>
    </row>
    <row r="27" spans="2:10" ht="15">
      <c r="B27" s="122"/>
      <c r="C27" s="271" t="s">
        <v>217</v>
      </c>
      <c r="D27" s="297">
        <v>-810</v>
      </c>
      <c r="E27" s="297">
        <v>2721</v>
      </c>
      <c r="F27" s="297">
        <v>5569</v>
      </c>
      <c r="G27" s="297">
        <v>1158</v>
      </c>
      <c r="H27" s="297">
        <v>0</v>
      </c>
      <c r="I27" s="402"/>
      <c r="J27" s="94"/>
    </row>
    <row r="28" spans="2:10" ht="15">
      <c r="B28" s="12"/>
      <c r="C28" s="172" t="s">
        <v>60</v>
      </c>
      <c r="D28" s="296">
        <v>-18674</v>
      </c>
      <c r="E28" s="296">
        <v>-13259</v>
      </c>
      <c r="F28" s="296">
        <v>-10456</v>
      </c>
      <c r="G28" s="296">
        <v>31772</v>
      </c>
      <c r="H28" s="295">
        <v>65000</v>
      </c>
      <c r="I28" s="368"/>
      <c r="J28" s="94"/>
    </row>
    <row r="29" spans="2:10" ht="15">
      <c r="B29" s="12"/>
      <c r="C29" s="271" t="s">
        <v>218</v>
      </c>
      <c r="D29" s="297">
        <v>-16444</v>
      </c>
      <c r="E29" s="297">
        <v>-11047</v>
      </c>
      <c r="F29" s="297">
        <v>-3836</v>
      </c>
      <c r="G29" s="297">
        <v>15065</v>
      </c>
      <c r="H29" s="297">
        <v>5000</v>
      </c>
      <c r="I29" s="411"/>
      <c r="J29" s="94"/>
    </row>
    <row r="30" spans="2:10" ht="15">
      <c r="B30" s="12"/>
      <c r="C30" s="271" t="s">
        <v>219</v>
      </c>
      <c r="D30" s="297">
        <v>-4944</v>
      </c>
      <c r="E30" s="297">
        <v>14</v>
      </c>
      <c r="F30" s="297">
        <v>-2608</v>
      </c>
      <c r="G30" s="297">
        <v>20837</v>
      </c>
      <c r="H30" s="297">
        <v>45000</v>
      </c>
      <c r="I30" s="411"/>
      <c r="J30" s="94"/>
    </row>
    <row r="31" spans="2:10" ht="15">
      <c r="B31" s="12"/>
      <c r="C31" s="271" t="s">
        <v>222</v>
      </c>
      <c r="D31" s="297">
        <v>2714</v>
      </c>
      <c r="E31" s="297">
        <v>-2226</v>
      </c>
      <c r="F31" s="297">
        <v>-4012</v>
      </c>
      <c r="G31" s="297">
        <v>-4130</v>
      </c>
      <c r="H31" s="297">
        <v>15000</v>
      </c>
      <c r="I31" s="412"/>
      <c r="J31" s="94"/>
    </row>
    <row r="32" spans="2:10" ht="15">
      <c r="B32" s="122"/>
      <c r="C32" s="99"/>
      <c r="D32" s="284"/>
      <c r="E32" s="285"/>
      <c r="F32" s="285"/>
      <c r="G32" s="285"/>
      <c r="H32" s="405"/>
      <c r="I32" s="100"/>
      <c r="J32" s="94"/>
    </row>
    <row r="33" spans="2:10" ht="15" customHeight="1">
      <c r="B33" s="122"/>
      <c r="C33" s="273" t="s">
        <v>156</v>
      </c>
      <c r="D33" s="296" t="s">
        <v>5</v>
      </c>
      <c r="E33" s="296" t="s">
        <v>5</v>
      </c>
      <c r="F33" s="296" t="s">
        <v>5</v>
      </c>
      <c r="G33" s="296" t="s">
        <v>5</v>
      </c>
      <c r="H33" s="295">
        <v>0</v>
      </c>
      <c r="I33" s="100"/>
      <c r="J33" s="94"/>
    </row>
    <row r="34" spans="2:10" ht="15" customHeight="1">
      <c r="B34" s="12"/>
      <c r="C34" s="273" t="s">
        <v>157</v>
      </c>
      <c r="D34" s="296">
        <f>D35+D36</f>
        <v>-3371</v>
      </c>
      <c r="E34" s="296">
        <f>E35+E36</f>
        <v>5532</v>
      </c>
      <c r="F34" s="296">
        <f>F35+F36</f>
        <v>-513</v>
      </c>
      <c r="G34" s="296">
        <f>G35+G36</f>
        <v>-7756</v>
      </c>
      <c r="H34" s="295">
        <f>H35+H36</f>
        <v>0.023499999990690412</v>
      </c>
      <c r="I34" s="100"/>
      <c r="J34" s="94"/>
    </row>
    <row r="35" spans="2:10" ht="15">
      <c r="B35" s="122"/>
      <c r="C35" s="271" t="s">
        <v>144</v>
      </c>
      <c r="D35" s="297">
        <v>-197</v>
      </c>
      <c r="E35" s="297">
        <v>-1</v>
      </c>
      <c r="F35" s="297">
        <v>-455</v>
      </c>
      <c r="G35" s="297">
        <v>-144</v>
      </c>
      <c r="H35" s="297">
        <v>-0.0004999999996471161</v>
      </c>
      <c r="I35" s="366"/>
      <c r="J35" s="94"/>
    </row>
    <row r="36" spans="2:10" ht="15">
      <c r="B36" s="122"/>
      <c r="C36" s="271" t="s">
        <v>146</v>
      </c>
      <c r="D36" s="297">
        <v>-3174</v>
      </c>
      <c r="E36" s="297">
        <v>5533</v>
      </c>
      <c r="F36" s="297">
        <v>-58</v>
      </c>
      <c r="G36" s="297">
        <v>-7612</v>
      </c>
      <c r="H36" s="297">
        <v>0.02399999999033753</v>
      </c>
      <c r="I36" s="366"/>
      <c r="J36" s="94"/>
    </row>
    <row r="37" spans="2:10" ht="15">
      <c r="B37" s="129"/>
      <c r="C37" s="99"/>
      <c r="D37" s="284"/>
      <c r="E37" s="285"/>
      <c r="F37" s="285"/>
      <c r="G37" s="285"/>
      <c r="H37" s="405"/>
      <c r="I37" s="365"/>
      <c r="J37" s="94"/>
    </row>
    <row r="38" spans="2:10" ht="15">
      <c r="B38" s="12"/>
      <c r="C38" s="172" t="s">
        <v>63</v>
      </c>
      <c r="D38" s="296">
        <f>SUM(D39:D42)</f>
        <v>3740</v>
      </c>
      <c r="E38" s="296">
        <f>SUM(E39:E42)</f>
        <v>3191</v>
      </c>
      <c r="F38" s="296">
        <f>SUM(F39:F42)</f>
        <v>60346</v>
      </c>
      <c r="G38" s="296">
        <f>SUM(G39:G42)</f>
        <v>1144</v>
      </c>
      <c r="H38" s="296">
        <f>SUM(H39:H42)</f>
        <v>613195.8</v>
      </c>
      <c r="I38" s="365"/>
      <c r="J38" s="94"/>
    </row>
    <row r="39" spans="2:10" ht="15">
      <c r="B39" s="12"/>
      <c r="C39" s="271" t="s">
        <v>234</v>
      </c>
      <c r="D39" s="297">
        <v>3740</v>
      </c>
      <c r="E39" s="297">
        <v>3191</v>
      </c>
      <c r="F39" s="297">
        <v>1329</v>
      </c>
      <c r="G39" s="297">
        <v>1144</v>
      </c>
      <c r="H39" s="297">
        <v>0</v>
      </c>
      <c r="I39" s="366"/>
      <c r="J39" s="94"/>
    </row>
    <row r="40" spans="2:10" ht="45">
      <c r="B40" s="12"/>
      <c r="C40" s="420" t="s">
        <v>247</v>
      </c>
      <c r="D40" s="297">
        <v>0</v>
      </c>
      <c r="E40" s="297">
        <v>0</v>
      </c>
      <c r="F40" s="297">
        <v>59017</v>
      </c>
      <c r="G40" s="297">
        <v>0</v>
      </c>
      <c r="H40" s="297">
        <v>590334</v>
      </c>
      <c r="I40" s="366"/>
      <c r="J40" s="94"/>
    </row>
    <row r="41" spans="2:10" ht="15">
      <c r="B41" s="12"/>
      <c r="C41" s="419" t="s">
        <v>246</v>
      </c>
      <c r="D41" s="297">
        <v>0</v>
      </c>
      <c r="E41" s="297">
        <v>0</v>
      </c>
      <c r="F41" s="297">
        <v>0</v>
      </c>
      <c r="G41" s="297">
        <v>0</v>
      </c>
      <c r="H41" s="297">
        <v>9561.8</v>
      </c>
      <c r="I41" s="413"/>
      <c r="J41" s="94"/>
    </row>
    <row r="42" spans="2:10" ht="15">
      <c r="B42" s="12"/>
      <c r="C42" s="271" t="s">
        <v>248</v>
      </c>
      <c r="D42" s="297">
        <v>0</v>
      </c>
      <c r="E42" s="297">
        <v>0</v>
      </c>
      <c r="F42" s="297">
        <v>0</v>
      </c>
      <c r="G42" s="297">
        <v>0</v>
      </c>
      <c r="H42" s="297">
        <v>13300</v>
      </c>
      <c r="I42" s="413"/>
      <c r="J42" s="94"/>
    </row>
    <row r="43" spans="2:10" ht="15.75" thickBot="1">
      <c r="B43" s="12"/>
      <c r="C43" s="99"/>
      <c r="D43" s="288"/>
      <c r="E43" s="289"/>
      <c r="F43" s="289"/>
      <c r="G43" s="289"/>
      <c r="H43" s="407"/>
      <c r="I43" s="98"/>
      <c r="J43" s="94"/>
    </row>
    <row r="44" spans="2:10" ht="17.25" thickBot="1" thickTop="1">
      <c r="B44" s="12"/>
      <c r="C44" s="173" t="s">
        <v>76</v>
      </c>
      <c r="D44" s="278">
        <f>D8+D11+D23+D25+D28+D34+D38</f>
        <v>-103345</v>
      </c>
      <c r="E44" s="278">
        <f>E8+E11+E23+E25+E28+E38+E34</f>
        <v>-230481</v>
      </c>
      <c r="F44" s="278">
        <f>F8+F11+F23+F25+F28+F34+F38</f>
        <v>169356</v>
      </c>
      <c r="G44" s="278">
        <f>G8+G11+G23+G25+G28+G34+G38</f>
        <v>143494</v>
      </c>
      <c r="H44" s="408">
        <f>H8+H11+H23+H25+H28+H34+H38</f>
        <v>750445.8235</v>
      </c>
      <c r="I44" s="106"/>
      <c r="J44" s="91"/>
    </row>
    <row r="45" spans="2:10" ht="16.5" thickTop="1">
      <c r="B45" s="12"/>
      <c r="C45" s="174" t="s">
        <v>65</v>
      </c>
      <c r="D45" s="43"/>
      <c r="E45" s="125"/>
      <c r="F45" s="125"/>
      <c r="G45" s="104"/>
      <c r="H45" s="104"/>
      <c r="I45" s="125"/>
      <c r="J45" s="94"/>
    </row>
    <row r="46" spans="2:10" ht="15.75">
      <c r="B46" s="12"/>
      <c r="C46" s="126"/>
      <c r="D46" s="127"/>
      <c r="E46" s="125"/>
      <c r="F46" s="125"/>
      <c r="G46" s="125"/>
      <c r="H46" s="125"/>
      <c r="I46" s="125"/>
      <c r="J46" s="94"/>
    </row>
    <row r="47" spans="2:10" ht="15.75">
      <c r="B47" s="12"/>
      <c r="C47" s="63" t="s">
        <v>231</v>
      </c>
      <c r="D47" s="29"/>
      <c r="E47" s="125"/>
      <c r="F47" s="125"/>
      <c r="G47" s="125"/>
      <c r="H47" s="125"/>
      <c r="I47" s="125"/>
      <c r="J47" s="94"/>
    </row>
    <row r="48" spans="2:10" ht="15.75">
      <c r="B48" s="12"/>
      <c r="C48" s="108" t="s">
        <v>66</v>
      </c>
      <c r="D48" s="29"/>
      <c r="E48" s="125"/>
      <c r="F48" s="125"/>
      <c r="G48" s="125"/>
      <c r="H48" s="125"/>
      <c r="I48" s="125"/>
      <c r="J48" s="94"/>
    </row>
    <row r="49" spans="2:10" ht="15.75" thickBot="1">
      <c r="B49" s="128"/>
      <c r="C49" s="110"/>
      <c r="D49" s="111"/>
      <c r="E49" s="111"/>
      <c r="F49" s="111"/>
      <c r="G49" s="111"/>
      <c r="H49" s="111"/>
      <c r="I49" s="111"/>
      <c r="J49" s="112"/>
    </row>
    <row r="50" spans="2:10" ht="15.75" thickTop="1">
      <c r="B50" s="114"/>
      <c r="C50" s="113"/>
      <c r="D50" s="2"/>
      <c r="E50" s="2"/>
      <c r="F50" s="2"/>
      <c r="G50" s="2"/>
      <c r="H50" s="2"/>
      <c r="I50" s="2"/>
      <c r="J50" s="2"/>
    </row>
    <row r="52" ht="15">
      <c r="C52" s="416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SheetLayoutView="70" zoomScalePageLayoutView="0" workbookViewId="0" topLeftCell="C25">
      <selection activeCell="E12" sqref="E12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6640625" style="0" customWidth="1"/>
  </cols>
  <sheetData>
    <row r="1" spans="3:10" ht="18">
      <c r="C1" s="176" t="s">
        <v>137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130"/>
      <c r="J3" s="79"/>
    </row>
    <row r="4" spans="2:10" ht="15">
      <c r="B4" s="12"/>
      <c r="C4" s="165" t="s">
        <v>25</v>
      </c>
      <c r="D4" s="81"/>
      <c r="E4" s="82"/>
      <c r="F4" s="82" t="s">
        <v>73</v>
      </c>
      <c r="G4" s="82"/>
      <c r="H4" s="82"/>
      <c r="I4" s="116"/>
      <c r="J4" s="131"/>
    </row>
    <row r="5" spans="2:10" ht="15.75">
      <c r="B5" s="12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117"/>
      <c r="J5" s="131"/>
    </row>
    <row r="6" spans="2:10" ht="15.75">
      <c r="B6" s="12"/>
      <c r="C6" s="364" t="str">
        <f>+Fedőlap!$E$13</f>
        <v>Dátum: 2013.09.30.</v>
      </c>
      <c r="D6" s="353"/>
      <c r="E6" s="353"/>
      <c r="F6" s="353"/>
      <c r="G6" s="353"/>
      <c r="H6" s="353"/>
      <c r="I6" s="117"/>
      <c r="J6" s="131"/>
    </row>
    <row r="7" spans="2:10" ht="16.5" thickBot="1">
      <c r="B7" s="12"/>
      <c r="C7" s="118"/>
      <c r="D7" s="89"/>
      <c r="E7" s="89"/>
      <c r="F7" s="89"/>
      <c r="G7" s="89"/>
      <c r="H7" s="119"/>
      <c r="I7" s="28"/>
      <c r="J7" s="131"/>
    </row>
    <row r="8" spans="2:10" ht="17.25" thickBot="1" thickTop="1">
      <c r="B8" s="12"/>
      <c r="C8" s="175" t="s">
        <v>77</v>
      </c>
      <c r="D8" s="294">
        <v>-156697</v>
      </c>
      <c r="E8" s="294">
        <v>-95386</v>
      </c>
      <c r="F8" s="294">
        <v>-83653</v>
      </c>
      <c r="G8" s="294">
        <v>-117563</v>
      </c>
      <c r="H8" s="304">
        <v>243040.80000000075</v>
      </c>
      <c r="I8" s="132"/>
      <c r="J8" s="91"/>
    </row>
    <row r="9" spans="2:10" ht="16.5" thickTop="1">
      <c r="B9" s="12"/>
      <c r="C9" s="168" t="s">
        <v>151</v>
      </c>
      <c r="D9" s="307" t="s">
        <v>216</v>
      </c>
      <c r="E9" s="307" t="s">
        <v>216</v>
      </c>
      <c r="F9" s="307" t="s">
        <v>216</v>
      </c>
      <c r="G9" s="307" t="s">
        <v>230</v>
      </c>
      <c r="H9" s="307" t="s">
        <v>230</v>
      </c>
      <c r="I9" s="277"/>
      <c r="J9" s="94"/>
    </row>
    <row r="10" spans="2:10" ht="15.75">
      <c r="B10" s="12"/>
      <c r="C10" s="92"/>
      <c r="D10" s="279"/>
      <c r="E10" s="280"/>
      <c r="F10" s="280"/>
      <c r="G10" s="280"/>
      <c r="H10" s="281"/>
      <c r="I10" s="98"/>
      <c r="J10" s="94"/>
    </row>
    <row r="11" spans="2:10" ht="15">
      <c r="B11" s="122"/>
      <c r="C11" s="171" t="s">
        <v>49</v>
      </c>
      <c r="D11" s="295">
        <f>SUM(D12:D15)</f>
        <v>35</v>
      </c>
      <c r="E11" s="295">
        <f>SUM(E12:E15)</f>
        <v>-656</v>
      </c>
      <c r="F11" s="295">
        <f>SUM(F12:F15)</f>
        <v>-6</v>
      </c>
      <c r="G11" s="295">
        <f>SUM(G12:G15)</f>
        <v>20</v>
      </c>
      <c r="H11" s="295">
        <f>SUM(H12:H15)</f>
        <v>0</v>
      </c>
      <c r="I11" s="100"/>
      <c r="J11" s="94"/>
    </row>
    <row r="12" spans="2:10" ht="15">
      <c r="B12" s="12"/>
      <c r="C12" s="99" t="s">
        <v>68</v>
      </c>
      <c r="D12" s="303">
        <v>40</v>
      </c>
      <c r="E12" s="303">
        <v>-654</v>
      </c>
      <c r="F12" s="303">
        <v>-5</v>
      </c>
      <c r="G12" s="303">
        <v>20</v>
      </c>
      <c r="H12" s="409">
        <v>0</v>
      </c>
      <c r="I12" s="100"/>
      <c r="J12" s="94"/>
    </row>
    <row r="13" spans="2:10" ht="15">
      <c r="B13" s="12"/>
      <c r="C13" s="99" t="s">
        <v>69</v>
      </c>
      <c r="D13" s="303">
        <v>-5</v>
      </c>
      <c r="E13" s="303">
        <v>-2</v>
      </c>
      <c r="F13" s="303">
        <v>-1</v>
      </c>
      <c r="G13" s="303">
        <v>0</v>
      </c>
      <c r="H13" s="409">
        <v>0</v>
      </c>
      <c r="I13" s="100"/>
      <c r="J13" s="94"/>
    </row>
    <row r="14" spans="2:10" ht="15">
      <c r="B14" s="12"/>
      <c r="C14" s="99" t="s">
        <v>70</v>
      </c>
      <c r="D14" s="303" t="s">
        <v>5</v>
      </c>
      <c r="E14" s="303" t="s">
        <v>5</v>
      </c>
      <c r="F14" s="303" t="s">
        <v>5</v>
      </c>
      <c r="G14" s="303" t="s">
        <v>5</v>
      </c>
      <c r="H14" s="409" t="s">
        <v>5</v>
      </c>
      <c r="I14" s="100"/>
      <c r="J14" s="94"/>
    </row>
    <row r="15" spans="2:10" ht="15">
      <c r="B15" s="12"/>
      <c r="C15" s="271" t="s">
        <v>152</v>
      </c>
      <c r="D15" s="303" t="s">
        <v>5</v>
      </c>
      <c r="E15" s="303" t="s">
        <v>5</v>
      </c>
      <c r="F15" s="303" t="s">
        <v>5</v>
      </c>
      <c r="G15" s="303" t="s">
        <v>5</v>
      </c>
      <c r="H15" s="409" t="s">
        <v>5</v>
      </c>
      <c r="I15" s="100"/>
      <c r="J15" s="94"/>
    </row>
    <row r="16" spans="2:10" ht="15">
      <c r="B16" s="12"/>
      <c r="C16" s="101" t="s">
        <v>56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355"/>
      <c r="J16" s="94"/>
    </row>
    <row r="17" spans="2:10" ht="15">
      <c r="B17" s="12"/>
      <c r="C17" s="101" t="s">
        <v>56</v>
      </c>
      <c r="D17" s="362">
        <v>0</v>
      </c>
      <c r="E17" s="362">
        <v>0</v>
      </c>
      <c r="F17" s="362">
        <v>0</v>
      </c>
      <c r="G17" s="362">
        <v>0</v>
      </c>
      <c r="H17" s="297">
        <v>0</v>
      </c>
      <c r="I17" s="355"/>
      <c r="J17" s="94"/>
    </row>
    <row r="18" spans="2:10" ht="15">
      <c r="B18" s="12"/>
      <c r="C18" s="123"/>
      <c r="D18" s="282"/>
      <c r="E18" s="283"/>
      <c r="F18" s="283"/>
      <c r="G18" s="283"/>
      <c r="H18" s="410"/>
      <c r="I18" s="100"/>
      <c r="J18" s="94"/>
    </row>
    <row r="19" spans="2:10" ht="15">
      <c r="B19" s="12"/>
      <c r="C19" s="99" t="s">
        <v>71</v>
      </c>
      <c r="D19" s="303" t="s">
        <v>5</v>
      </c>
      <c r="E19" s="303" t="s">
        <v>5</v>
      </c>
      <c r="F19" s="303" t="s">
        <v>5</v>
      </c>
      <c r="G19" s="303" t="s">
        <v>5</v>
      </c>
      <c r="H19" s="409" t="s">
        <v>5</v>
      </c>
      <c r="I19" s="100"/>
      <c r="J19" s="94"/>
    </row>
    <row r="20" spans="2:10" ht="15">
      <c r="B20" s="122"/>
      <c r="C20" s="101" t="s">
        <v>55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355"/>
      <c r="J20" s="94"/>
    </row>
    <row r="21" spans="2:10" ht="15">
      <c r="B21" s="122"/>
      <c r="C21" s="101" t="s">
        <v>56</v>
      </c>
      <c r="D21" s="362">
        <v>0</v>
      </c>
      <c r="E21" s="362">
        <v>0</v>
      </c>
      <c r="F21" s="362">
        <v>0</v>
      </c>
      <c r="G21" s="362">
        <v>0</v>
      </c>
      <c r="H21" s="297">
        <v>0</v>
      </c>
      <c r="I21" s="355"/>
      <c r="J21" s="94"/>
    </row>
    <row r="22" spans="2:10" ht="15">
      <c r="B22" s="122"/>
      <c r="C22" s="123"/>
      <c r="D22" s="282"/>
      <c r="E22" s="283"/>
      <c r="F22" s="283"/>
      <c r="G22" s="283"/>
      <c r="H22" s="410"/>
      <c r="I22" s="100"/>
      <c r="J22" s="94"/>
    </row>
    <row r="23" spans="2:10" ht="15">
      <c r="B23" s="122"/>
      <c r="C23" s="172" t="s">
        <v>58</v>
      </c>
      <c r="D23" s="303">
        <v>0</v>
      </c>
      <c r="E23" s="303">
        <v>0</v>
      </c>
      <c r="F23" s="303">
        <v>0</v>
      </c>
      <c r="G23" s="303">
        <v>0</v>
      </c>
      <c r="H23" s="409">
        <v>0</v>
      </c>
      <c r="I23" s="100"/>
      <c r="J23" s="94"/>
    </row>
    <row r="24" spans="2:10" ht="15">
      <c r="B24" s="122"/>
      <c r="C24" s="123"/>
      <c r="D24" s="282"/>
      <c r="E24" s="283"/>
      <c r="F24" s="283"/>
      <c r="G24" s="283"/>
      <c r="H24" s="410"/>
      <c r="I24" s="100"/>
      <c r="J24" s="94"/>
    </row>
    <row r="25" spans="2:10" ht="15">
      <c r="B25" s="122"/>
      <c r="C25" s="172" t="s">
        <v>59</v>
      </c>
      <c r="D25" s="296">
        <f>SUM(D26:D29)</f>
        <v>-18892</v>
      </c>
      <c r="E25" s="296">
        <f>SUM(E26:E29)</f>
        <v>964</v>
      </c>
      <c r="F25" s="296">
        <f>SUM(F26:F29)</f>
        <v>24314</v>
      </c>
      <c r="G25" s="296">
        <f>SUM(G26:G29)</f>
        <v>30028</v>
      </c>
      <c r="H25" s="295">
        <f>SUM(H26:H29)</f>
        <v>15300</v>
      </c>
      <c r="I25" s="100"/>
      <c r="J25" s="94"/>
    </row>
    <row r="26" spans="2:10" ht="15">
      <c r="B26" s="122"/>
      <c r="C26" s="271" t="s">
        <v>75</v>
      </c>
      <c r="D26" s="297">
        <v>-9</v>
      </c>
      <c r="E26" s="297">
        <v>5</v>
      </c>
      <c r="F26" s="297">
        <v>-36</v>
      </c>
      <c r="G26" s="297">
        <v>-17</v>
      </c>
      <c r="H26" s="297">
        <v>0</v>
      </c>
      <c r="I26" s="366"/>
      <c r="J26" s="94"/>
    </row>
    <row r="27" spans="2:10" ht="15">
      <c r="B27" s="122"/>
      <c r="C27" s="271" t="s">
        <v>209</v>
      </c>
      <c r="D27" s="297">
        <v>2920</v>
      </c>
      <c r="E27" s="297">
        <v>-911</v>
      </c>
      <c r="F27" s="297">
        <v>6371</v>
      </c>
      <c r="G27" s="297">
        <v>-1595</v>
      </c>
      <c r="H27" s="297">
        <v>0</v>
      </c>
      <c r="I27" s="366"/>
      <c r="J27" s="94"/>
    </row>
    <row r="28" spans="2:10" ht="15">
      <c r="B28" s="122"/>
      <c r="C28" s="271" t="s">
        <v>229</v>
      </c>
      <c r="D28" s="297">
        <v>-20060</v>
      </c>
      <c r="E28" s="297">
        <v>3654</v>
      </c>
      <c r="F28" s="297">
        <v>19700</v>
      </c>
      <c r="G28" s="297">
        <v>34005</v>
      </c>
      <c r="H28" s="297">
        <v>15300</v>
      </c>
      <c r="I28" s="411"/>
      <c r="J28" s="94"/>
    </row>
    <row r="29" spans="2:10" ht="15">
      <c r="B29" s="122"/>
      <c r="C29" s="271" t="s">
        <v>217</v>
      </c>
      <c r="D29" s="297">
        <v>-1743</v>
      </c>
      <c r="E29" s="297">
        <v>-1784</v>
      </c>
      <c r="F29" s="297">
        <v>-1721</v>
      </c>
      <c r="G29" s="297">
        <v>-2365</v>
      </c>
      <c r="H29" s="297">
        <v>0</v>
      </c>
      <c r="I29" s="402"/>
      <c r="J29" s="94"/>
    </row>
    <row r="30" spans="2:10" ht="15">
      <c r="B30" s="12"/>
      <c r="C30" s="172" t="s">
        <v>60</v>
      </c>
      <c r="D30" s="296">
        <f>SUM(D31:D32)</f>
        <v>-1725</v>
      </c>
      <c r="E30" s="296">
        <f>SUM(E31:E32)</f>
        <v>12985</v>
      </c>
      <c r="F30" s="296">
        <f>SUM(F31:F32)</f>
        <v>-11340</v>
      </c>
      <c r="G30" s="296">
        <v>-224</v>
      </c>
      <c r="H30" s="295">
        <f>SUM(H31:H32)</f>
        <v>-4600</v>
      </c>
      <c r="I30" s="365"/>
      <c r="J30" s="94"/>
    </row>
    <row r="31" spans="2:10" ht="15">
      <c r="B31" s="12"/>
      <c r="C31" s="271" t="s">
        <v>232</v>
      </c>
      <c r="D31" s="297">
        <v>-715</v>
      </c>
      <c r="E31" s="297">
        <v>12631</v>
      </c>
      <c r="F31" s="297">
        <v>-12465</v>
      </c>
      <c r="G31" s="297">
        <v>-306</v>
      </c>
      <c r="H31" s="297">
        <v>0</v>
      </c>
      <c r="I31" s="411"/>
      <c r="J31" s="94"/>
    </row>
    <row r="32" spans="2:10" ht="15">
      <c r="B32" s="12"/>
      <c r="C32" s="271" t="s">
        <v>241</v>
      </c>
      <c r="D32" s="297">
        <v>-1010</v>
      </c>
      <c r="E32" s="297">
        <v>354</v>
      </c>
      <c r="F32" s="297">
        <v>1125</v>
      </c>
      <c r="G32" s="297">
        <v>82</v>
      </c>
      <c r="H32" s="297">
        <v>-4600</v>
      </c>
      <c r="I32" s="411"/>
      <c r="J32" s="94"/>
    </row>
    <row r="33" spans="2:10" ht="15">
      <c r="B33" s="122"/>
      <c r="C33" s="99"/>
      <c r="D33" s="284"/>
      <c r="E33" s="285"/>
      <c r="F33" s="285"/>
      <c r="G33" s="285"/>
      <c r="H33" s="405"/>
      <c r="I33" s="365"/>
      <c r="J33" s="94"/>
    </row>
    <row r="34" spans="2:10" ht="15" customHeight="1">
      <c r="B34" s="122"/>
      <c r="C34" s="273" t="s">
        <v>158</v>
      </c>
      <c r="D34" s="296" t="s">
        <v>5</v>
      </c>
      <c r="E34" s="296" t="s">
        <v>5</v>
      </c>
      <c r="F34" s="296" t="s">
        <v>5</v>
      </c>
      <c r="G34" s="296" t="s">
        <v>5</v>
      </c>
      <c r="H34" s="296" t="s">
        <v>5</v>
      </c>
      <c r="I34" s="365"/>
      <c r="J34" s="94"/>
    </row>
    <row r="35" spans="2:10" ht="15" customHeight="1">
      <c r="B35" s="12"/>
      <c r="C35" s="273" t="s">
        <v>159</v>
      </c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365"/>
      <c r="J35" s="94"/>
    </row>
    <row r="36" spans="2:10" ht="15">
      <c r="B36" s="122"/>
      <c r="C36" s="101" t="s">
        <v>55</v>
      </c>
      <c r="D36" s="297">
        <v>0</v>
      </c>
      <c r="E36" s="297">
        <v>0</v>
      </c>
      <c r="F36" s="297">
        <v>0</v>
      </c>
      <c r="G36" s="297">
        <v>0</v>
      </c>
      <c r="H36" s="297">
        <v>0</v>
      </c>
      <c r="I36" s="366"/>
      <c r="J36" s="94"/>
    </row>
    <row r="37" spans="2:10" ht="15">
      <c r="B37" s="122"/>
      <c r="C37" s="101" t="s">
        <v>56</v>
      </c>
      <c r="D37" s="297">
        <v>0</v>
      </c>
      <c r="E37" s="297">
        <v>0</v>
      </c>
      <c r="F37" s="297">
        <v>0</v>
      </c>
      <c r="G37" s="297">
        <v>0</v>
      </c>
      <c r="H37" s="297">
        <v>0</v>
      </c>
      <c r="I37" s="366"/>
      <c r="J37" s="94"/>
    </row>
    <row r="38" spans="2:10" ht="15">
      <c r="B38" s="129"/>
      <c r="C38" s="99"/>
      <c r="D38" s="284"/>
      <c r="E38" s="285"/>
      <c r="F38" s="285"/>
      <c r="G38" s="285"/>
      <c r="H38" s="405"/>
      <c r="I38" s="365"/>
      <c r="J38" s="94"/>
    </row>
    <row r="39" spans="2:10" ht="15">
      <c r="B39" s="12"/>
      <c r="C39" s="172" t="s">
        <v>63</v>
      </c>
      <c r="D39" s="296">
        <f>SUM(D40:D42)</f>
        <v>67360</v>
      </c>
      <c r="E39" s="296">
        <f>SUM(E40:E42)</f>
        <v>129216</v>
      </c>
      <c r="F39" s="296">
        <f>SUM(F40:F42)</f>
        <v>95386</v>
      </c>
      <c r="G39" s="296">
        <f>SUM(G40:G42)</f>
        <v>83654</v>
      </c>
      <c r="H39" s="295">
        <f>SUM(H40:H42)</f>
        <v>117562.3</v>
      </c>
      <c r="I39" s="365"/>
      <c r="J39" s="94"/>
    </row>
    <row r="40" spans="2:10" ht="15">
      <c r="B40" s="12"/>
      <c r="C40" s="271" t="s">
        <v>147</v>
      </c>
      <c r="D40" s="297">
        <v>67360</v>
      </c>
      <c r="E40" s="297">
        <v>156697</v>
      </c>
      <c r="F40" s="297">
        <v>95386</v>
      </c>
      <c r="G40" s="297">
        <v>83654</v>
      </c>
      <c r="H40" s="297">
        <v>117562.3</v>
      </c>
      <c r="I40" s="366"/>
      <c r="J40" s="94"/>
    </row>
    <row r="41" spans="2:10" ht="15">
      <c r="B41" s="12"/>
      <c r="C41" s="271" t="s">
        <v>211</v>
      </c>
      <c r="D41" s="297">
        <v>0</v>
      </c>
      <c r="E41" s="297">
        <v>-27481</v>
      </c>
      <c r="F41" s="297">
        <v>0</v>
      </c>
      <c r="G41" s="297">
        <v>0</v>
      </c>
      <c r="H41" s="297">
        <v>0</v>
      </c>
      <c r="I41" s="366"/>
      <c r="J41" s="94"/>
    </row>
    <row r="42" spans="2:10" ht="15">
      <c r="B42" s="12"/>
      <c r="D42" s="297">
        <v>0</v>
      </c>
      <c r="E42" s="297">
        <v>0</v>
      </c>
      <c r="F42" s="297">
        <v>0</v>
      </c>
      <c r="G42" s="297">
        <v>0</v>
      </c>
      <c r="H42" s="297">
        <v>0</v>
      </c>
      <c r="I42" s="398"/>
      <c r="J42" s="94"/>
    </row>
    <row r="43" spans="2:10" ht="15.75" thickBot="1">
      <c r="B43" s="122"/>
      <c r="C43" s="99"/>
      <c r="D43" s="284"/>
      <c r="E43" s="285"/>
      <c r="F43" s="285"/>
      <c r="G43" s="285"/>
      <c r="H43" s="405"/>
      <c r="I43" s="100"/>
      <c r="J43" s="94"/>
    </row>
    <row r="44" spans="2:10" ht="17.25" thickBot="1" thickTop="1">
      <c r="B44" s="128"/>
      <c r="C44" s="173" t="s">
        <v>78</v>
      </c>
      <c r="D44" s="278">
        <f>+D8+D11+D23+D25+D30+D39</f>
        <v>-109919</v>
      </c>
      <c r="E44" s="278">
        <f>+E8+E11+E23+E25+E30+E39</f>
        <v>47123</v>
      </c>
      <c r="F44" s="278">
        <f>+F8+F11+F23+F25+F30+F39</f>
        <v>24701</v>
      </c>
      <c r="G44" s="278">
        <f>+G8+G11+G23+G25+G30+G39</f>
        <v>-4085</v>
      </c>
      <c r="H44" s="278">
        <f>+H8+H11+H23+H25+H30+H39</f>
        <v>371303.10000000073</v>
      </c>
      <c r="I44" s="133"/>
      <c r="J44" s="91"/>
    </row>
    <row r="45" spans="2:10" ht="16.5" thickTop="1">
      <c r="B45" s="12"/>
      <c r="C45" s="174" t="s">
        <v>65</v>
      </c>
      <c r="D45" s="134"/>
      <c r="E45" s="1"/>
      <c r="F45" s="1"/>
      <c r="G45" s="71"/>
      <c r="H45" s="71"/>
      <c r="I45" s="1"/>
      <c r="J45" s="94"/>
    </row>
    <row r="46" spans="2:10" ht="15.75">
      <c r="B46" s="12"/>
      <c r="C46" s="126"/>
      <c r="D46" s="135"/>
      <c r="E46" s="1"/>
      <c r="F46" s="1"/>
      <c r="G46" s="1"/>
      <c r="H46" s="1"/>
      <c r="I46" s="1"/>
      <c r="J46" s="94"/>
    </row>
    <row r="47" spans="2:10" ht="15.75">
      <c r="B47" s="12"/>
      <c r="C47" s="63" t="s">
        <v>231</v>
      </c>
      <c r="D47" s="5"/>
      <c r="E47" s="1"/>
      <c r="F47" s="1"/>
      <c r="G47" s="1"/>
      <c r="H47" s="1"/>
      <c r="I47" s="1"/>
      <c r="J47" s="94"/>
    </row>
    <row r="48" spans="2:10" ht="15.75">
      <c r="B48" s="12"/>
      <c r="C48" s="108" t="s">
        <v>66</v>
      </c>
      <c r="D48" s="5"/>
      <c r="E48" s="1"/>
      <c r="F48" s="1"/>
      <c r="G48" s="1"/>
      <c r="H48" s="1"/>
      <c r="I48" s="1"/>
      <c r="J48" s="94"/>
    </row>
    <row r="49" spans="2:10" ht="15.75" thickBot="1">
      <c r="B49" s="128"/>
      <c r="C49" s="110"/>
      <c r="D49" s="111"/>
      <c r="E49" s="111"/>
      <c r="F49" s="111"/>
      <c r="G49" s="111"/>
      <c r="H49" s="111"/>
      <c r="I49" s="111"/>
      <c r="J49" s="112"/>
    </row>
    <row r="50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PageLayoutView="0" workbookViewId="0" topLeftCell="B1">
      <selection activeCell="E12" sqref="E12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10.21484375" style="0" customWidth="1"/>
    <col min="9" max="9" width="8.10546875" style="0" customWidth="1"/>
  </cols>
  <sheetData>
    <row r="1" spans="2:10" ht="15">
      <c r="B1" s="104"/>
      <c r="C1" s="178"/>
      <c r="D1" s="179"/>
      <c r="E1" s="125"/>
      <c r="F1" s="125"/>
      <c r="G1" s="125"/>
      <c r="H1" s="125"/>
      <c r="I1" s="125"/>
      <c r="J1" s="2"/>
    </row>
    <row r="2" spans="2:10" ht="15">
      <c r="B2" s="104"/>
      <c r="C2" s="178"/>
      <c r="D2" s="179"/>
      <c r="E2" s="125"/>
      <c r="F2" s="125"/>
      <c r="G2" s="125"/>
      <c r="H2" s="125"/>
      <c r="I2" s="125"/>
      <c r="J2" s="2"/>
    </row>
    <row r="3" spans="2:10" ht="18">
      <c r="B3" s="114" t="s">
        <v>18</v>
      </c>
      <c r="C3" s="180" t="s">
        <v>136</v>
      </c>
      <c r="D3" s="3"/>
      <c r="E3" s="2"/>
      <c r="F3" s="2"/>
      <c r="G3" s="2"/>
      <c r="H3" s="2"/>
      <c r="I3" s="2"/>
      <c r="J3" s="2"/>
    </row>
    <row r="4" spans="2:10" ht="15.75" thickBot="1">
      <c r="B4" s="114"/>
      <c r="C4" s="113"/>
      <c r="D4" s="2"/>
      <c r="E4" s="2"/>
      <c r="F4" s="2"/>
      <c r="G4" s="2"/>
      <c r="H4" s="2"/>
      <c r="I4" s="2"/>
      <c r="J4" s="2"/>
    </row>
    <row r="5" spans="2:10" ht="15.75" thickTop="1">
      <c r="B5" s="115"/>
      <c r="C5" s="76"/>
      <c r="D5" s="77"/>
      <c r="E5" s="77"/>
      <c r="F5" s="77"/>
      <c r="G5" s="78"/>
      <c r="H5" s="78"/>
      <c r="I5" s="79"/>
      <c r="J5" s="2"/>
    </row>
    <row r="6" spans="2:10" ht="15">
      <c r="B6" s="12"/>
      <c r="C6" s="165" t="s">
        <v>25</v>
      </c>
      <c r="D6" s="81"/>
      <c r="E6" s="422" t="s">
        <v>73</v>
      </c>
      <c r="F6" s="422"/>
      <c r="G6" s="83"/>
      <c r="H6" s="83"/>
      <c r="I6" s="94"/>
      <c r="J6" s="2"/>
    </row>
    <row r="7" spans="2:10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21"/>
      <c r="I7" s="94"/>
      <c r="J7" s="2"/>
    </row>
    <row r="8" spans="2:10" ht="15.75">
      <c r="B8" s="12"/>
      <c r="C8" s="364" t="str">
        <f>+Fedőlap!$E$13</f>
        <v>Dátum: 2013.09.30.</v>
      </c>
      <c r="D8" s="353"/>
      <c r="E8" s="353"/>
      <c r="F8" s="353"/>
      <c r="G8" s="353"/>
      <c r="H8" s="21"/>
      <c r="I8" s="94"/>
      <c r="J8" s="2"/>
    </row>
    <row r="9" spans="2:10" ht="16.5" thickBot="1">
      <c r="B9" s="12"/>
      <c r="C9" s="88"/>
      <c r="D9" s="20"/>
      <c r="E9" s="20"/>
      <c r="F9" s="20"/>
      <c r="G9" s="181"/>
      <c r="H9" s="182"/>
      <c r="I9" s="94"/>
      <c r="J9" s="2"/>
    </row>
    <row r="10" spans="2:10" ht="17.25" thickBot="1" thickTop="1">
      <c r="B10" s="12"/>
      <c r="C10" s="173" t="s">
        <v>84</v>
      </c>
      <c r="D10" s="294">
        <f>-'1. Tábla'!E10</f>
        <v>1187117</v>
      </c>
      <c r="E10" s="294">
        <f>-'1. Tábla'!F10</f>
        <v>1143919</v>
      </c>
      <c r="F10" s="294">
        <f>-'1. Tábla'!G10</f>
        <v>-1194947</v>
      </c>
      <c r="G10" s="347">
        <f>-'1. Tábla'!H10</f>
        <v>571510</v>
      </c>
      <c r="H10" s="106"/>
      <c r="I10" s="94"/>
      <c r="J10" s="2"/>
    </row>
    <row r="11" spans="2:10" ht="15.75" thickTop="1">
      <c r="B11" s="12"/>
      <c r="C11" s="123"/>
      <c r="D11" s="371"/>
      <c r="E11" s="300"/>
      <c r="F11" s="300"/>
      <c r="G11" s="372"/>
      <c r="H11" s="98"/>
      <c r="I11" s="94"/>
      <c r="J11" s="2"/>
    </row>
    <row r="12" spans="2:10" ht="17.25">
      <c r="B12" s="183"/>
      <c r="C12" s="214" t="s">
        <v>160</v>
      </c>
      <c r="D12" s="373">
        <f>D13+D14+D15+D22+D27</f>
        <v>-122253.00000000012</v>
      </c>
      <c r="E12" s="373">
        <f>E13+E14+E15+E22+E27</f>
        <v>-438842</v>
      </c>
      <c r="F12" s="373">
        <f>F13+F14+F15+F22+F27</f>
        <v>1136974</v>
      </c>
      <c r="G12" s="374">
        <f>G13+G14+G15+G22+G27</f>
        <v>-323852</v>
      </c>
      <c r="H12" s="186"/>
      <c r="I12" s="187"/>
      <c r="J12" s="188"/>
    </row>
    <row r="13" spans="2:10" ht="15">
      <c r="B13" s="189"/>
      <c r="C13" s="215" t="s">
        <v>85</v>
      </c>
      <c r="D13" s="306">
        <v>-692043.0000000001</v>
      </c>
      <c r="E13" s="306">
        <v>-202225</v>
      </c>
      <c r="F13" s="306">
        <v>140141.0000000001</v>
      </c>
      <c r="G13" s="356">
        <v>91150.00000000003</v>
      </c>
      <c r="H13" s="186"/>
      <c r="I13" s="187"/>
      <c r="J13" s="188"/>
    </row>
    <row r="14" spans="2:10" ht="15">
      <c r="B14" s="189"/>
      <c r="C14" s="215" t="s">
        <v>86</v>
      </c>
      <c r="D14" s="306">
        <v>-119515</v>
      </c>
      <c r="E14" s="306">
        <v>-76049</v>
      </c>
      <c r="F14" s="306">
        <v>-25219.999999999985</v>
      </c>
      <c r="G14" s="356">
        <v>-97519</v>
      </c>
      <c r="H14" s="186"/>
      <c r="I14" s="187"/>
      <c r="J14" s="188"/>
    </row>
    <row r="15" spans="2:10" ht="15">
      <c r="B15" s="189"/>
      <c r="C15" s="215" t="s">
        <v>87</v>
      </c>
      <c r="D15" s="306">
        <v>538935</v>
      </c>
      <c r="E15" s="306">
        <v>-193534.00000000003</v>
      </c>
      <c r="F15" s="306">
        <v>-157983</v>
      </c>
      <c r="G15" s="356">
        <v>-117317</v>
      </c>
      <c r="H15" s="186"/>
      <c r="I15" s="187"/>
      <c r="J15" s="188"/>
    </row>
    <row r="16" spans="2:10" ht="15">
      <c r="B16" s="189"/>
      <c r="C16" s="216" t="s">
        <v>88</v>
      </c>
      <c r="D16" s="369">
        <v>840672</v>
      </c>
      <c r="E16" s="369">
        <v>288694.304954</v>
      </c>
      <c r="F16" s="369">
        <v>116663</v>
      </c>
      <c r="G16" s="370">
        <v>43742.127257</v>
      </c>
      <c r="H16" s="186"/>
      <c r="I16" s="187"/>
      <c r="J16" s="188"/>
    </row>
    <row r="17" spans="2:10" ht="15">
      <c r="B17" s="189"/>
      <c r="C17" s="215" t="s">
        <v>89</v>
      </c>
      <c r="D17" s="369">
        <v>-301737</v>
      </c>
      <c r="E17" s="369">
        <v>-482228.30495400005</v>
      </c>
      <c r="F17" s="369">
        <v>-274646</v>
      </c>
      <c r="G17" s="370">
        <v>-161059.12725700001</v>
      </c>
      <c r="H17" s="186"/>
      <c r="I17" s="187"/>
      <c r="J17" s="188"/>
    </row>
    <row r="18" spans="2:10" ht="15">
      <c r="B18" s="189"/>
      <c r="C18" s="215" t="s">
        <v>148</v>
      </c>
      <c r="D18" s="306">
        <v>11089.999999999989</v>
      </c>
      <c r="E18" s="306">
        <v>-2937.9999999999955</v>
      </c>
      <c r="F18" s="306">
        <v>-8375.000000000015</v>
      </c>
      <c r="G18" s="356">
        <v>9961</v>
      </c>
      <c r="H18" s="186"/>
      <c r="I18" s="187"/>
      <c r="J18" s="188"/>
    </row>
    <row r="19" spans="2:10" ht="15">
      <c r="B19" s="189"/>
      <c r="C19" s="215" t="s">
        <v>149</v>
      </c>
      <c r="D19" s="306">
        <v>527844.9999999999</v>
      </c>
      <c r="E19" s="306">
        <v>-190596.00000000003</v>
      </c>
      <c r="F19" s="306">
        <v>-149608</v>
      </c>
      <c r="G19" s="356">
        <v>-127277.99999999999</v>
      </c>
      <c r="H19" s="186"/>
      <c r="I19" s="187"/>
      <c r="J19" s="188"/>
    </row>
    <row r="20" spans="2:10" ht="15">
      <c r="B20" s="189"/>
      <c r="C20" s="216" t="s">
        <v>88</v>
      </c>
      <c r="D20" s="369">
        <v>732884</v>
      </c>
      <c r="E20" s="369">
        <v>24780.904954000012</v>
      </c>
      <c r="F20" s="369">
        <v>13567.4</v>
      </c>
      <c r="G20" s="370">
        <v>26107.327256999997</v>
      </c>
      <c r="H20" s="186"/>
      <c r="I20" s="187"/>
      <c r="J20" s="188"/>
    </row>
    <row r="21" spans="2:10" ht="15">
      <c r="B21" s="189"/>
      <c r="C21" s="215" t="s">
        <v>89</v>
      </c>
      <c r="D21" s="369">
        <v>-205039.00000000012</v>
      </c>
      <c r="E21" s="369">
        <v>-215376.90495400003</v>
      </c>
      <c r="F21" s="369">
        <v>-163175.4</v>
      </c>
      <c r="G21" s="370">
        <v>-153385.32725699997</v>
      </c>
      <c r="H21" s="186"/>
      <c r="I21" s="187"/>
      <c r="J21" s="188"/>
    </row>
    <row r="22" spans="2:10" ht="15">
      <c r="B22" s="189"/>
      <c r="C22" s="216" t="s">
        <v>90</v>
      </c>
      <c r="D22" s="306">
        <v>26556.000000000004</v>
      </c>
      <c r="E22" s="306">
        <v>-992.999999999995</v>
      </c>
      <c r="F22" s="306">
        <v>1211449</v>
      </c>
      <c r="G22" s="356">
        <v>-207607.00000000003</v>
      </c>
      <c r="H22" s="186"/>
      <c r="I22" s="187"/>
      <c r="J22" s="188"/>
    </row>
    <row r="23" spans="2:10" ht="16.5">
      <c r="B23" s="189"/>
      <c r="C23" s="216" t="s">
        <v>161</v>
      </c>
      <c r="D23" s="306">
        <v>1018.0000000000002</v>
      </c>
      <c r="E23" s="306">
        <v>-1536.0000000000002</v>
      </c>
      <c r="F23" s="306">
        <v>691227.31714202</v>
      </c>
      <c r="G23" s="356">
        <v>-191464.56806953</v>
      </c>
      <c r="H23" s="186"/>
      <c r="I23" s="187"/>
      <c r="J23" s="188"/>
    </row>
    <row r="24" spans="2:10" ht="15">
      <c r="B24" s="189"/>
      <c r="C24" s="216" t="s">
        <v>162</v>
      </c>
      <c r="D24" s="306">
        <v>25538.000000000004</v>
      </c>
      <c r="E24" s="306">
        <v>543.0000000000052</v>
      </c>
      <c r="F24" s="306">
        <v>520221.68285798</v>
      </c>
      <c r="G24" s="356">
        <v>-16142.431930470018</v>
      </c>
      <c r="H24" s="186"/>
      <c r="I24" s="187"/>
      <c r="J24" s="188"/>
    </row>
    <row r="25" spans="2:10" ht="15">
      <c r="B25" s="189"/>
      <c r="C25" s="216" t="s">
        <v>91</v>
      </c>
      <c r="D25" s="369">
        <v>47750.5</v>
      </c>
      <c r="E25" s="369">
        <v>38693.43361</v>
      </c>
      <c r="F25" s="369">
        <v>559576.33996798</v>
      </c>
      <c r="G25" s="370">
        <v>32267.48027953001</v>
      </c>
      <c r="H25" s="186"/>
      <c r="I25" s="187"/>
      <c r="J25" s="188"/>
    </row>
    <row r="26" spans="2:10" ht="15">
      <c r="B26" s="189"/>
      <c r="C26" s="215" t="s">
        <v>92</v>
      </c>
      <c r="D26" s="369">
        <v>-22212.5</v>
      </c>
      <c r="E26" s="369">
        <v>-38150.43361</v>
      </c>
      <c r="F26" s="369">
        <v>-39354.65711</v>
      </c>
      <c r="G26" s="370">
        <v>-48409.91221</v>
      </c>
      <c r="H26" s="186"/>
      <c r="I26" s="187"/>
      <c r="J26" s="188"/>
    </row>
    <row r="27" spans="2:10" ht="15">
      <c r="B27" s="189"/>
      <c r="C27" s="215" t="s">
        <v>93</v>
      </c>
      <c r="D27" s="306">
        <v>123814</v>
      </c>
      <c r="E27" s="306">
        <v>33959.000000000015</v>
      </c>
      <c r="F27" s="306">
        <v>-31412.99999999994</v>
      </c>
      <c r="G27" s="356">
        <v>7440.999999999991</v>
      </c>
      <c r="H27" s="186"/>
      <c r="I27" s="187"/>
      <c r="J27" s="188"/>
    </row>
    <row r="28" spans="2:10" ht="15">
      <c r="B28" s="189"/>
      <c r="C28" s="190"/>
      <c r="D28" s="325"/>
      <c r="E28" s="323"/>
      <c r="F28" s="323"/>
      <c r="G28" s="324"/>
      <c r="H28" s="186"/>
      <c r="I28" s="187"/>
      <c r="J28" s="188"/>
    </row>
    <row r="29" spans="2:10" ht="15.75">
      <c r="B29" s="189"/>
      <c r="C29" s="214" t="s">
        <v>163</v>
      </c>
      <c r="D29" s="375">
        <f>SUM(D30:D31)+SUM(D33:D34)+D36+SUM(D38:D40)</f>
        <v>28626.99999999939</v>
      </c>
      <c r="E29" s="375">
        <f>SUM(E30:E31)+SUM(E33:E34)+E36+SUM(E38:E40)</f>
        <v>579317.6560739996</v>
      </c>
      <c r="F29" s="375">
        <f>SUM(F30:F31)+SUM(F33:F34)+F36+SUM(F38:F40)</f>
        <v>968813.1591120025</v>
      </c>
      <c r="G29" s="375">
        <f>SUM(G30:G31)+SUM(G33:G34)+G36+SUM(G38:G40)</f>
        <v>-553847.671972002</v>
      </c>
      <c r="H29" s="186"/>
      <c r="I29" s="187"/>
      <c r="J29" s="188"/>
    </row>
    <row r="30" spans="2:10" ht="15">
      <c r="B30" s="189"/>
      <c r="C30" s="217" t="s">
        <v>94</v>
      </c>
      <c r="D30" s="306">
        <v>293285</v>
      </c>
      <c r="E30" s="306">
        <v>25220</v>
      </c>
      <c r="F30" s="306">
        <v>27474.999999999996</v>
      </c>
      <c r="G30" s="356">
        <v>18937</v>
      </c>
      <c r="H30" s="186"/>
      <c r="I30" s="187"/>
      <c r="J30" s="188"/>
    </row>
    <row r="31" spans="2:10" ht="15">
      <c r="B31" s="189"/>
      <c r="C31" s="217" t="s">
        <v>95</v>
      </c>
      <c r="D31" s="306">
        <v>-241455.99999999997</v>
      </c>
      <c r="E31" s="306">
        <v>80074</v>
      </c>
      <c r="F31" s="306">
        <v>-440371.99999999994</v>
      </c>
      <c r="G31" s="356">
        <v>99825.00000000003</v>
      </c>
      <c r="H31" s="186"/>
      <c r="I31" s="187"/>
      <c r="J31" s="188"/>
    </row>
    <row r="32" spans="2:10" ht="15">
      <c r="B32" s="189"/>
      <c r="C32" s="195"/>
      <c r="D32" s="321"/>
      <c r="E32" s="322"/>
      <c r="F32" s="323"/>
      <c r="G32" s="357"/>
      <c r="H32" s="186"/>
      <c r="I32" s="187"/>
      <c r="J32" s="188"/>
    </row>
    <row r="33" spans="2:10" ht="15">
      <c r="B33" s="189"/>
      <c r="C33" s="218" t="s">
        <v>96</v>
      </c>
      <c r="D33" s="306">
        <v>-9686.102456486879</v>
      </c>
      <c r="E33" s="306">
        <v>-24306.20265527432</v>
      </c>
      <c r="F33" s="306">
        <v>2122.000000001208</v>
      </c>
      <c r="G33" s="356">
        <v>18800.999999999476</v>
      </c>
      <c r="H33" s="198"/>
      <c r="I33" s="187"/>
      <c r="J33" s="188"/>
    </row>
    <row r="34" spans="2:10" ht="16.5">
      <c r="B34" s="189"/>
      <c r="C34" s="217" t="s">
        <v>97</v>
      </c>
      <c r="D34" s="306">
        <v>-25504.378154513503</v>
      </c>
      <c r="E34" s="306">
        <v>3946.8572148049097</v>
      </c>
      <c r="F34" s="306">
        <v>25537.393044178025</v>
      </c>
      <c r="G34" s="356">
        <v>-6076.955604487612</v>
      </c>
      <c r="H34" s="186"/>
      <c r="I34" s="187"/>
      <c r="J34" s="188"/>
    </row>
    <row r="35" spans="2:10" ht="15">
      <c r="B35" s="189"/>
      <c r="C35" s="311" t="s">
        <v>164</v>
      </c>
      <c r="D35" s="306">
        <v>-20743</v>
      </c>
      <c r="E35" s="306">
        <v>20867.656074</v>
      </c>
      <c r="F35" s="306">
        <v>24526.159112</v>
      </c>
      <c r="G35" s="356">
        <v>26623.328028</v>
      </c>
      <c r="H35" s="186"/>
      <c r="I35" s="187"/>
      <c r="J35" s="188"/>
    </row>
    <row r="36" spans="2:10" ht="15">
      <c r="B36" s="189"/>
      <c r="C36" s="219" t="s">
        <v>98</v>
      </c>
      <c r="D36" s="306">
        <v>-43667</v>
      </c>
      <c r="E36" s="306">
        <v>2282.842351</v>
      </c>
      <c r="F36" s="306">
        <v>2641.719939</v>
      </c>
      <c r="G36" s="356">
        <v>-316.825401</v>
      </c>
      <c r="H36" s="186"/>
      <c r="I36" s="187"/>
      <c r="J36" s="188"/>
    </row>
    <row r="37" spans="2:10" ht="15">
      <c r="B37" s="189"/>
      <c r="C37" s="195"/>
      <c r="D37" s="321"/>
      <c r="E37" s="322"/>
      <c r="F37" s="322"/>
      <c r="G37" s="358"/>
      <c r="H37" s="186"/>
      <c r="I37" s="187"/>
      <c r="J37" s="188"/>
    </row>
    <row r="38" spans="2:10" ht="16.5">
      <c r="B38" s="189"/>
      <c r="C38" s="217" t="s">
        <v>165</v>
      </c>
      <c r="D38" s="306">
        <v>42255.480610999744</v>
      </c>
      <c r="E38" s="306">
        <v>492100.159163469</v>
      </c>
      <c r="F38" s="306">
        <v>1350925.0461288232</v>
      </c>
      <c r="G38" s="356">
        <v>-685016.8909665139</v>
      </c>
      <c r="H38" s="186"/>
      <c r="I38" s="187"/>
      <c r="J38" s="188"/>
    </row>
    <row r="39" spans="2:10" ht="16.5">
      <c r="B39" s="189"/>
      <c r="C39" s="217" t="s">
        <v>166</v>
      </c>
      <c r="D39" s="306">
        <v>13400</v>
      </c>
      <c r="E39" s="306">
        <v>0</v>
      </c>
      <c r="F39" s="306">
        <v>484</v>
      </c>
      <c r="G39" s="356">
        <v>0</v>
      </c>
      <c r="H39" s="186"/>
      <c r="I39" s="187"/>
      <c r="J39" s="188"/>
    </row>
    <row r="40" spans="2:10" ht="16.5">
      <c r="B40" s="189"/>
      <c r="C40" s="217" t="s">
        <v>167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</row>
    <row r="41" spans="2:10" ht="15">
      <c r="B41" s="189"/>
      <c r="C41" s="195"/>
      <c r="D41" s="325"/>
      <c r="E41" s="323"/>
      <c r="F41" s="323"/>
      <c r="G41" s="324"/>
      <c r="H41" s="186"/>
      <c r="I41" s="187"/>
      <c r="J41" s="188"/>
    </row>
    <row r="42" spans="2:10" ht="15.75">
      <c r="B42" s="189"/>
      <c r="C42" s="220" t="s">
        <v>99</v>
      </c>
      <c r="D42" s="305">
        <f>+D43</f>
        <v>-7422</v>
      </c>
      <c r="E42" s="305">
        <f>+E43</f>
        <v>42371.34392599994</v>
      </c>
      <c r="F42" s="305">
        <f>+F43</f>
        <v>4563.840887999861</v>
      </c>
      <c r="G42" s="305">
        <f>+G43</f>
        <v>1500.6719719999237</v>
      </c>
      <c r="H42" s="186"/>
      <c r="I42" s="187"/>
      <c r="J42" s="188"/>
    </row>
    <row r="43" spans="2:10" ht="15">
      <c r="B43" s="189"/>
      <c r="C43" s="221" t="s">
        <v>100</v>
      </c>
      <c r="D43" s="351">
        <f>D46-(D10+D12+D30+D31+D33+D34+D36+D38+D39)</f>
        <v>-7422</v>
      </c>
      <c r="E43" s="351">
        <f>E46-(E10+E12+E30+E31+E33+E34+E36+E38+E39)</f>
        <v>42371.34392599994</v>
      </c>
      <c r="F43" s="351">
        <f>F46-(F10+F12+F30+F31+F33+F34+F36+F38+F39)</f>
        <v>4563.840887999861</v>
      </c>
      <c r="G43" s="356">
        <f>G46-(G10+G12+G30+G31+G33+G34+G36+G38+G39)</f>
        <v>1500.6719719999237</v>
      </c>
      <c r="H43" s="186"/>
      <c r="I43" s="187"/>
      <c r="J43" s="188"/>
    </row>
    <row r="44" spans="2:10" ht="15">
      <c r="B44" s="189"/>
      <c r="C44" s="217" t="s">
        <v>101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</row>
    <row r="45" spans="2:10" ht="15.75" thickBot="1">
      <c r="B45" s="189"/>
      <c r="C45" s="190"/>
      <c r="D45" s="326"/>
      <c r="E45" s="327"/>
      <c r="F45" s="327"/>
      <c r="G45" s="328"/>
      <c r="H45" s="203"/>
      <c r="I45" s="187"/>
      <c r="J45" s="188"/>
    </row>
    <row r="46" spans="2:10" ht="18.75" thickBot="1" thickTop="1">
      <c r="B46" s="189"/>
      <c r="C46" s="173" t="s">
        <v>168</v>
      </c>
      <c r="D46" s="294">
        <v>1086068.9999999995</v>
      </c>
      <c r="E46" s="294">
        <v>1326765.9999999995</v>
      </c>
      <c r="F46" s="294">
        <v>915404.0000000023</v>
      </c>
      <c r="G46" s="304">
        <v>-304689.0000000021</v>
      </c>
      <c r="H46" s="204"/>
      <c r="I46" s="187"/>
      <c r="J46" s="188"/>
    </row>
    <row r="47" spans="2:10" ht="17.25" thickBot="1" thickTop="1">
      <c r="B47" s="189"/>
      <c r="C47" s="205"/>
      <c r="D47" s="206"/>
      <c r="E47" s="206"/>
      <c r="F47" s="206"/>
      <c r="G47" s="206"/>
      <c r="H47" s="206"/>
      <c r="I47" s="187"/>
      <c r="J47" s="188"/>
    </row>
    <row r="48" spans="2:10" ht="20.25" thickBot="1" thickTop="1">
      <c r="B48" s="12"/>
      <c r="C48" s="222" t="s">
        <v>102</v>
      </c>
      <c r="D48" s="207"/>
      <c r="E48" s="207"/>
      <c r="F48" s="207"/>
      <c r="G48" s="207"/>
      <c r="H48" s="208"/>
      <c r="I48" s="94"/>
      <c r="J48" s="2"/>
    </row>
    <row r="49" spans="2:10" ht="18.75" thickTop="1">
      <c r="B49" s="12"/>
      <c r="C49" s="209"/>
      <c r="D49" s="210"/>
      <c r="E49" s="211"/>
      <c r="F49" s="211"/>
      <c r="G49" s="211"/>
      <c r="H49" s="211"/>
      <c r="I49" s="94"/>
      <c r="J49" s="2"/>
    </row>
    <row r="50" spans="2:10" ht="15.75">
      <c r="B50" s="12"/>
      <c r="C50" s="63" t="s">
        <v>169</v>
      </c>
      <c r="E50" s="1"/>
      <c r="F50" s="1"/>
      <c r="G50" s="5"/>
      <c r="H50" s="5" t="s">
        <v>170</v>
      </c>
      <c r="I50" s="94"/>
      <c r="J50" s="2"/>
    </row>
    <row r="51" spans="2:10" ht="15.75">
      <c r="B51" s="12"/>
      <c r="C51" s="108" t="s">
        <v>171</v>
      </c>
      <c r="E51" s="1"/>
      <c r="F51" s="1"/>
      <c r="H51" s="223" t="s">
        <v>172</v>
      </c>
      <c r="I51" s="94"/>
      <c r="J51" s="2"/>
    </row>
    <row r="52" spans="2:10" ht="15.75">
      <c r="B52" s="12"/>
      <c r="C52" s="108" t="s">
        <v>173</v>
      </c>
      <c r="E52" s="1"/>
      <c r="F52" s="1"/>
      <c r="H52" s="1"/>
      <c r="I52" s="94"/>
      <c r="J52" s="2"/>
    </row>
    <row r="53" spans="2:10" ht="15.75" thickBot="1">
      <c r="B53" s="128"/>
      <c r="C53" s="212"/>
      <c r="D53" s="69"/>
      <c r="E53" s="111"/>
      <c r="F53" s="111"/>
      <c r="G53" s="111"/>
      <c r="H53" s="111"/>
      <c r="I53" s="112"/>
      <c r="J53" s="2"/>
    </row>
    <row r="54" spans="2:10" ht="16.5" thickTop="1">
      <c r="B54" s="213"/>
      <c r="C54" s="108"/>
      <c r="D54" s="5"/>
      <c r="E54" s="5"/>
      <c r="F54" s="5"/>
      <c r="G54" s="5"/>
      <c r="H54" s="5"/>
      <c r="I54" s="5"/>
      <c r="J54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9"/>
  <sheetViews>
    <sheetView showGridLines="0" zoomScale="90" zoomScaleNormal="90" zoomScalePageLayoutView="0" workbookViewId="0" topLeftCell="C1">
      <selection activeCell="E12" sqref="E12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4" t="s">
        <v>18</v>
      </c>
      <c r="C2" s="180" t="s">
        <v>135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103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2" t="s">
        <v>73</v>
      </c>
      <c r="F6" s="422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  <c r="J7" s="2"/>
      <c r="K7" s="2"/>
      <c r="L7" s="2"/>
    </row>
    <row r="8" spans="2:12" ht="15.75">
      <c r="B8" s="12"/>
      <c r="C8" s="364" t="str">
        <f>+Fedőlap!$E$13</f>
        <v>Dátum: 2013.09.30.</v>
      </c>
      <c r="D8" s="353"/>
      <c r="E8" s="353"/>
      <c r="F8" s="353"/>
      <c r="G8" s="353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224"/>
      <c r="H9" s="182"/>
      <c r="I9" s="94"/>
      <c r="J9" s="2"/>
      <c r="K9" s="2"/>
      <c r="L9" s="2"/>
    </row>
    <row r="10" spans="2:12" ht="17.25" thickBot="1" thickTop="1">
      <c r="B10" s="12"/>
      <c r="C10" s="260" t="s">
        <v>104</v>
      </c>
      <c r="D10" s="294">
        <f>-'1. Tábla'!E11</f>
        <v>973853</v>
      </c>
      <c r="E10" s="294">
        <f>-'1. Tábla'!F11</f>
        <v>960561</v>
      </c>
      <c r="F10" s="294">
        <f>-'1. Tábla'!G11</f>
        <v>-1000890</v>
      </c>
      <c r="G10" s="347">
        <f>-'1. Tábla'!H11</f>
        <v>710919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1"/>
      <c r="E11" s="300"/>
      <c r="F11" s="300"/>
      <c r="G11" s="376"/>
      <c r="H11" s="98"/>
      <c r="I11" s="94"/>
      <c r="J11" s="2"/>
      <c r="K11" s="2"/>
      <c r="L11" s="2"/>
    </row>
    <row r="12" spans="2:12" ht="17.25">
      <c r="B12" s="183"/>
      <c r="C12" s="312" t="s">
        <v>160</v>
      </c>
      <c r="D12" s="373">
        <f>D13+D14+D15+D22+D27</f>
        <v>-61712.99999999977</v>
      </c>
      <c r="E12" s="373">
        <f>E13+E14+E15+E22+E27</f>
        <v>-396300</v>
      </c>
      <c r="F12" s="373">
        <f>F13+F14+F15+F22+F27</f>
        <v>1098827.9999999995</v>
      </c>
      <c r="G12" s="375">
        <f>G13+G14+G15+G22+G27</f>
        <v>-335984</v>
      </c>
      <c r="H12" s="186"/>
      <c r="I12" s="187"/>
      <c r="J12" s="188"/>
      <c r="K12" s="188"/>
      <c r="L12" s="188"/>
    </row>
    <row r="13" spans="2:12" ht="15">
      <c r="B13" s="189"/>
      <c r="C13" s="215" t="s">
        <v>175</v>
      </c>
      <c r="D13" s="306">
        <v>-693595.9999999999</v>
      </c>
      <c r="E13" s="306">
        <v>-55397.00000000002</v>
      </c>
      <c r="F13" s="306">
        <v>132236.99999999985</v>
      </c>
      <c r="G13" s="356">
        <v>91254.00000000001</v>
      </c>
      <c r="H13" s="186"/>
      <c r="I13" s="187"/>
      <c r="J13" s="188"/>
      <c r="K13" s="188"/>
      <c r="L13" s="188"/>
    </row>
    <row r="14" spans="2:12" ht="15">
      <c r="B14" s="189"/>
      <c r="C14" s="215" t="s">
        <v>176</v>
      </c>
      <c r="D14" s="306">
        <v>-119446.99999999999</v>
      </c>
      <c r="E14" s="306">
        <v>-76566</v>
      </c>
      <c r="F14" s="306">
        <v>-26034.000000000007</v>
      </c>
      <c r="G14" s="356">
        <v>-97906.99999999999</v>
      </c>
      <c r="H14" s="186"/>
      <c r="I14" s="187"/>
      <c r="J14" s="188"/>
      <c r="K14" s="188"/>
      <c r="L14" s="188"/>
    </row>
    <row r="15" spans="2:12" ht="15">
      <c r="B15" s="189"/>
      <c r="C15" s="215" t="s">
        <v>177</v>
      </c>
      <c r="D15" s="306">
        <v>590054.0000000001</v>
      </c>
      <c r="E15" s="306">
        <v>-278954</v>
      </c>
      <c r="F15" s="306">
        <v>-158835.00000000003</v>
      </c>
      <c r="G15" s="356">
        <v>-107070</v>
      </c>
      <c r="H15" s="186"/>
      <c r="I15" s="187"/>
      <c r="J15" s="188"/>
      <c r="K15" s="188"/>
      <c r="L15" s="188"/>
    </row>
    <row r="16" spans="2:12" ht="15">
      <c r="B16" s="189"/>
      <c r="C16" s="216" t="s">
        <v>88</v>
      </c>
      <c r="D16" s="369">
        <v>3644138</v>
      </c>
      <c r="E16" s="369">
        <v>2445918.089954</v>
      </c>
      <c r="F16" s="369">
        <v>3521036.461</v>
      </c>
      <c r="G16" s="370">
        <v>3983153.569257</v>
      </c>
      <c r="H16" s="186"/>
      <c r="I16" s="187"/>
      <c r="J16" s="188"/>
      <c r="K16" s="188"/>
      <c r="L16" s="188"/>
    </row>
    <row r="17" spans="2:12" ht="15">
      <c r="B17" s="189"/>
      <c r="C17" s="215" t="s">
        <v>89</v>
      </c>
      <c r="D17" s="369">
        <v>-3054084</v>
      </c>
      <c r="E17" s="369">
        <v>-2724872.089954</v>
      </c>
      <c r="F17" s="369">
        <v>-3679871.461</v>
      </c>
      <c r="G17" s="370">
        <v>-4090223.569257</v>
      </c>
      <c r="H17" s="186"/>
      <c r="I17" s="187"/>
      <c r="J17" s="188"/>
      <c r="K17" s="188"/>
      <c r="L17" s="188"/>
    </row>
    <row r="18" spans="2:12" ht="15">
      <c r="B18" s="189"/>
      <c r="C18" s="216" t="s">
        <v>178</v>
      </c>
      <c r="D18" s="306">
        <v>60648.00000000002</v>
      </c>
      <c r="E18" s="306">
        <v>-89427</v>
      </c>
      <c r="F18" s="306">
        <v>-11256.00000000003</v>
      </c>
      <c r="G18" s="356">
        <v>33370.00000000001</v>
      </c>
      <c r="H18" s="186"/>
      <c r="I18" s="187"/>
      <c r="J18" s="188"/>
      <c r="K18" s="188"/>
      <c r="L18" s="188"/>
    </row>
    <row r="19" spans="2:12" ht="15">
      <c r="B19" s="189"/>
      <c r="C19" s="216" t="s">
        <v>179</v>
      </c>
      <c r="D19" s="306">
        <v>529406.0000000001</v>
      </c>
      <c r="E19" s="306">
        <v>-189527</v>
      </c>
      <c r="F19" s="306">
        <v>-147579</v>
      </c>
      <c r="G19" s="356">
        <v>-140440</v>
      </c>
      <c r="H19" s="186"/>
      <c r="I19" s="187"/>
      <c r="J19" s="188"/>
      <c r="K19" s="188"/>
      <c r="L19" s="188"/>
    </row>
    <row r="20" spans="2:12" ht="15">
      <c r="B20" s="189"/>
      <c r="C20" s="216" t="s">
        <v>88</v>
      </c>
      <c r="D20" s="369">
        <v>723533</v>
      </c>
      <c r="E20" s="369">
        <v>14664.30495400001</v>
      </c>
      <c r="F20" s="369">
        <v>3448</v>
      </c>
      <c r="G20" s="370">
        <v>1184.1272569999965</v>
      </c>
      <c r="H20" s="186"/>
      <c r="I20" s="187"/>
      <c r="J20" s="188"/>
      <c r="K20" s="188"/>
      <c r="L20" s="188"/>
    </row>
    <row r="21" spans="2:12" ht="15">
      <c r="B21" s="189"/>
      <c r="C21" s="216" t="s">
        <v>89</v>
      </c>
      <c r="D21" s="369">
        <v>-194126.99999999988</v>
      </c>
      <c r="E21" s="369">
        <v>-204191.30495400002</v>
      </c>
      <c r="F21" s="369">
        <v>-151027</v>
      </c>
      <c r="G21" s="370">
        <v>-141624.127257</v>
      </c>
      <c r="H21" s="186"/>
      <c r="I21" s="187"/>
      <c r="J21" s="188"/>
      <c r="K21" s="188"/>
      <c r="L21" s="188"/>
    </row>
    <row r="22" spans="2:12" ht="15">
      <c r="B22" s="189"/>
      <c r="C22" s="216" t="s">
        <v>180</v>
      </c>
      <c r="D22" s="306">
        <v>23266</v>
      </c>
      <c r="E22" s="306">
        <v>-975.0000000000014</v>
      </c>
      <c r="F22" s="306">
        <v>1211195</v>
      </c>
      <c r="G22" s="356">
        <v>-212415</v>
      </c>
      <c r="H22" s="186"/>
      <c r="I22" s="187"/>
      <c r="J22" s="188"/>
      <c r="K22" s="188"/>
      <c r="L22" s="188"/>
    </row>
    <row r="23" spans="2:12" ht="16.5">
      <c r="B23" s="189"/>
      <c r="C23" s="216" t="s">
        <v>161</v>
      </c>
      <c r="D23" s="306">
        <v>551</v>
      </c>
      <c r="E23" s="306">
        <v>5.999999999999978</v>
      </c>
      <c r="F23" s="306">
        <v>693224.31714202</v>
      </c>
      <c r="G23" s="356">
        <v>-191752.56806953</v>
      </c>
      <c r="H23" s="186"/>
      <c r="I23" s="187"/>
      <c r="J23" s="188"/>
      <c r="K23" s="188"/>
      <c r="L23" s="188"/>
    </row>
    <row r="24" spans="2:12" ht="15">
      <c r="B24" s="189"/>
      <c r="C24" s="310" t="s">
        <v>162</v>
      </c>
      <c r="D24" s="306">
        <v>22715</v>
      </c>
      <c r="E24" s="306">
        <v>-981.0000000000014</v>
      </c>
      <c r="F24" s="306">
        <v>517970.68285798</v>
      </c>
      <c r="G24" s="356">
        <v>-20662.43193046999</v>
      </c>
      <c r="H24" s="186"/>
      <c r="I24" s="187"/>
      <c r="J24" s="188"/>
      <c r="K24" s="188"/>
      <c r="L24" s="188"/>
    </row>
    <row r="25" spans="2:12" ht="15">
      <c r="B25" s="189"/>
      <c r="C25" s="216" t="s">
        <v>91</v>
      </c>
      <c r="D25" s="369">
        <v>40600</v>
      </c>
      <c r="E25" s="369">
        <v>30194.2</v>
      </c>
      <c r="F25" s="369">
        <v>554609.29585798</v>
      </c>
      <c r="G25" s="370">
        <v>27700.56806953001</v>
      </c>
      <c r="H25" s="186"/>
      <c r="I25" s="187"/>
      <c r="J25" s="188"/>
      <c r="K25" s="188"/>
      <c r="L25" s="188"/>
    </row>
    <row r="26" spans="2:12" ht="15">
      <c r="B26" s="189"/>
      <c r="C26" s="215" t="s">
        <v>92</v>
      </c>
      <c r="D26" s="369">
        <v>-17885</v>
      </c>
      <c r="E26" s="369">
        <v>-31175.2</v>
      </c>
      <c r="F26" s="369">
        <v>-36638.613</v>
      </c>
      <c r="G26" s="370">
        <v>-48363</v>
      </c>
      <c r="H26" s="186"/>
      <c r="I26" s="187"/>
      <c r="J26" s="188"/>
      <c r="K26" s="188"/>
      <c r="L26" s="188"/>
    </row>
    <row r="27" spans="2:12" ht="15">
      <c r="B27" s="189"/>
      <c r="C27" s="215" t="s">
        <v>93</v>
      </c>
      <c r="D27" s="306">
        <v>138010</v>
      </c>
      <c r="E27" s="306">
        <v>15592.000000000005</v>
      </c>
      <c r="F27" s="306">
        <v>-59735.0000000003</v>
      </c>
      <c r="G27" s="356">
        <v>-9845.999999999995</v>
      </c>
      <c r="H27" s="186"/>
      <c r="I27" s="187"/>
      <c r="J27" s="188"/>
      <c r="K27" s="188"/>
      <c r="L27" s="188"/>
    </row>
    <row r="28" spans="2:12" ht="15">
      <c r="B28" s="189"/>
      <c r="C28" s="190"/>
      <c r="D28" s="325"/>
      <c r="E28" s="323"/>
      <c r="F28" s="323"/>
      <c r="G28" s="324"/>
      <c r="H28" s="186"/>
      <c r="I28" s="187"/>
      <c r="J28" s="188"/>
      <c r="K28" s="188"/>
      <c r="L28" s="188"/>
    </row>
    <row r="29" spans="2:12" ht="15.75">
      <c r="B29" s="189"/>
      <c r="C29" s="214" t="s">
        <v>163</v>
      </c>
      <c r="D29" s="375">
        <f>SUM(D30:D31)+SUM(D33:D34)+D36+SUM(D38:D40)</f>
        <v>60976.99999999866</v>
      </c>
      <c r="E29" s="375">
        <f>SUM(E30:E31)+SUM(E33:E34)+E36+SUM(E38:E40)</f>
        <v>477787.656073999</v>
      </c>
      <c r="F29" s="375">
        <f>SUM(F30:F31)+SUM(F33:F34)+F36+SUM(F38:F40)</f>
        <v>899116.1591120018</v>
      </c>
      <c r="G29" s="375">
        <f>SUM(G30:G31)+SUM(G33:G34)+G36+SUM(G38:G40)</f>
        <v>-542163.6719720003</v>
      </c>
      <c r="H29" s="186"/>
      <c r="I29" s="187"/>
      <c r="J29" s="188"/>
      <c r="K29" s="188"/>
      <c r="L29" s="188"/>
    </row>
    <row r="30" spans="2:12" ht="15">
      <c r="B30" s="189"/>
      <c r="C30" s="217" t="s">
        <v>181</v>
      </c>
      <c r="D30" s="306">
        <v>293285</v>
      </c>
      <c r="E30" s="306">
        <v>25220</v>
      </c>
      <c r="F30" s="306">
        <v>27474.999999999996</v>
      </c>
      <c r="G30" s="356">
        <v>18937</v>
      </c>
      <c r="H30" s="186"/>
      <c r="I30" s="187"/>
      <c r="J30" s="188"/>
      <c r="K30" s="188"/>
      <c r="L30" s="188"/>
    </row>
    <row r="31" spans="2:12" ht="15">
      <c r="B31" s="189"/>
      <c r="C31" s="217" t="s">
        <v>182</v>
      </c>
      <c r="D31" s="306">
        <v>-196222</v>
      </c>
      <c r="E31" s="306">
        <v>90937.00000000004</v>
      </c>
      <c r="F31" s="306">
        <v>-408347</v>
      </c>
      <c r="G31" s="356">
        <v>65302.99999999997</v>
      </c>
      <c r="H31" s="186"/>
      <c r="I31" s="187"/>
      <c r="J31" s="188"/>
      <c r="K31" s="188"/>
      <c r="L31" s="188"/>
    </row>
    <row r="32" spans="2:12" ht="15">
      <c r="B32" s="189"/>
      <c r="C32" s="311"/>
      <c r="D32" s="321"/>
      <c r="E32" s="322"/>
      <c r="F32" s="323"/>
      <c r="G32" s="357"/>
      <c r="H32" s="186"/>
      <c r="I32" s="187"/>
      <c r="J32" s="188"/>
      <c r="K32" s="188"/>
      <c r="L32" s="188"/>
    </row>
    <row r="33" spans="2:12" ht="15">
      <c r="B33" s="189"/>
      <c r="C33" s="313" t="s">
        <v>183</v>
      </c>
      <c r="D33" s="306">
        <v>-12195.090094336592</v>
      </c>
      <c r="E33" s="306">
        <v>-24956.447158111587</v>
      </c>
      <c r="F33" s="306">
        <v>2470.000000001164</v>
      </c>
      <c r="G33" s="356">
        <v>18629.000000000815</v>
      </c>
      <c r="H33" s="198"/>
      <c r="I33" s="187"/>
      <c r="J33" s="188"/>
      <c r="K33" s="188"/>
      <c r="L33" s="188"/>
    </row>
    <row r="34" spans="2:12" ht="16.5">
      <c r="B34" s="189"/>
      <c r="C34" s="217" t="s">
        <v>184</v>
      </c>
      <c r="D34" s="306">
        <v>-23079.378154513437</v>
      </c>
      <c r="E34" s="306">
        <v>4251.857214804975</v>
      </c>
      <c r="F34" s="306">
        <v>26539.393044177978</v>
      </c>
      <c r="G34" s="356">
        <v>-6118.955604487641</v>
      </c>
      <c r="H34" s="186"/>
      <c r="I34" s="187"/>
      <c r="J34" s="188"/>
      <c r="K34" s="188"/>
      <c r="L34" s="188"/>
    </row>
    <row r="35" spans="2:12" ht="15">
      <c r="B35" s="189"/>
      <c r="C35" s="311" t="s">
        <v>164</v>
      </c>
      <c r="D35" s="306">
        <v>-20743</v>
      </c>
      <c r="E35" s="306">
        <v>20867.656074</v>
      </c>
      <c r="F35" s="306">
        <v>24526.159112</v>
      </c>
      <c r="G35" s="356">
        <v>26623.328028</v>
      </c>
      <c r="H35" s="186"/>
      <c r="I35" s="187"/>
      <c r="J35" s="188"/>
      <c r="K35" s="188"/>
      <c r="L35" s="188"/>
    </row>
    <row r="36" spans="2:12" ht="15">
      <c r="B36" s="189"/>
      <c r="C36" s="219" t="s">
        <v>185</v>
      </c>
      <c r="D36" s="306">
        <v>-43667</v>
      </c>
      <c r="E36" s="306">
        <v>2282.842351</v>
      </c>
      <c r="F36" s="306">
        <v>2641.719939</v>
      </c>
      <c r="G36" s="356">
        <v>-316.825401</v>
      </c>
      <c r="H36" s="186"/>
      <c r="I36" s="187"/>
      <c r="J36" s="188"/>
      <c r="K36" s="188"/>
      <c r="L36" s="188"/>
    </row>
    <row r="37" spans="2:12" ht="15">
      <c r="B37" s="189"/>
      <c r="C37" s="314"/>
      <c r="D37" s="321"/>
      <c r="E37" s="322"/>
      <c r="F37" s="322"/>
      <c r="G37" s="358"/>
      <c r="H37" s="186"/>
      <c r="I37" s="187"/>
      <c r="J37" s="188"/>
      <c r="K37" s="188"/>
      <c r="L37" s="188"/>
    </row>
    <row r="38" spans="2:12" ht="16.5">
      <c r="B38" s="189"/>
      <c r="C38" s="217" t="s">
        <v>186</v>
      </c>
      <c r="D38" s="306">
        <v>29455.468248848687</v>
      </c>
      <c r="E38" s="306">
        <v>380052.4036663056</v>
      </c>
      <c r="F38" s="306">
        <v>1248337.0461288227</v>
      </c>
      <c r="G38" s="356">
        <v>-638596.8909665134</v>
      </c>
      <c r="H38" s="186"/>
      <c r="I38" s="187"/>
      <c r="J38" s="188"/>
      <c r="K38" s="188"/>
      <c r="L38" s="188"/>
    </row>
    <row r="39" spans="2:12" ht="16.5">
      <c r="B39" s="189"/>
      <c r="C39" s="217" t="s">
        <v>187</v>
      </c>
      <c r="D39" s="306">
        <v>13400</v>
      </c>
      <c r="E39" s="306">
        <v>0</v>
      </c>
      <c r="F39" s="306">
        <v>0</v>
      </c>
      <c r="G39" s="35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188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5"/>
      <c r="E41" s="323"/>
      <c r="F41" s="323"/>
      <c r="G41" s="357"/>
      <c r="H41" s="186"/>
      <c r="I41" s="187"/>
      <c r="J41" s="188"/>
      <c r="K41" s="188"/>
      <c r="L41" s="188"/>
    </row>
    <row r="42" spans="2:12" ht="15.75">
      <c r="B42" s="189"/>
      <c r="C42" s="220" t="s">
        <v>99</v>
      </c>
      <c r="D42" s="305">
        <f>+D43</f>
        <v>-40122</v>
      </c>
      <c r="E42" s="305">
        <f>+E43</f>
        <v>30553.34392600006</v>
      </c>
      <c r="F42" s="305">
        <f>+F43</f>
        <v>-21672.159112000023</v>
      </c>
      <c r="G42" s="356">
        <f>+G43</f>
        <v>-7272.328027999989</v>
      </c>
      <c r="H42" s="186"/>
      <c r="I42" s="187"/>
      <c r="J42" s="188"/>
      <c r="K42" s="188"/>
      <c r="L42" s="188"/>
    </row>
    <row r="43" spans="2:12" ht="15">
      <c r="B43" s="189"/>
      <c r="C43" s="221" t="s">
        <v>189</v>
      </c>
      <c r="D43" s="351">
        <f>D46-(D10+D12+D30+D31+D33+D34+D36+D38+D39)</f>
        <v>-40122</v>
      </c>
      <c r="E43" s="351">
        <f>E46-(E10+E12+E30+E31+E33+E34+E36+E38+E39)</f>
        <v>30553.34392600006</v>
      </c>
      <c r="F43" s="351">
        <f>F46-(F10+F12+F30+F31+F33+F34+F36+F38+F39)</f>
        <v>-21672.159112000023</v>
      </c>
      <c r="G43" s="359">
        <f>G46-(G10+G12+G30+G31+G33+G34+G36+G38+G39)</f>
        <v>-7272.328027999989</v>
      </c>
      <c r="H43" s="186"/>
      <c r="I43" s="187"/>
      <c r="J43" s="188"/>
      <c r="K43" s="188"/>
      <c r="L43" s="188"/>
    </row>
    <row r="44" spans="2:12" ht="15">
      <c r="B44" s="189"/>
      <c r="C44" s="217" t="s">
        <v>190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6"/>
      <c r="E45" s="327"/>
      <c r="F45" s="327"/>
      <c r="G45" s="360"/>
      <c r="H45" s="225"/>
      <c r="I45" s="187"/>
      <c r="J45" s="188"/>
      <c r="K45" s="188"/>
      <c r="L45" s="188"/>
    </row>
    <row r="46" spans="2:12" ht="18.75" thickBot="1" thickTop="1">
      <c r="B46" s="189"/>
      <c r="C46" s="260" t="s">
        <v>105</v>
      </c>
      <c r="D46" s="329">
        <v>932994.999999999</v>
      </c>
      <c r="E46" s="329">
        <v>1072601.999999999</v>
      </c>
      <c r="F46" s="329">
        <v>975382.0000000014</v>
      </c>
      <c r="G46" s="361">
        <v>-174501.0000000002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0"/>
      <c r="E47" s="330"/>
      <c r="F47" s="330"/>
      <c r="G47" s="330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1"/>
      <c r="E48" s="332"/>
      <c r="F48" s="332"/>
      <c r="G48" s="332"/>
      <c r="H48" s="377"/>
      <c r="I48" s="94"/>
      <c r="J48" s="2"/>
      <c r="K48" s="2"/>
      <c r="L48" s="2"/>
    </row>
    <row r="49" spans="2:12" ht="17.25" thickBot="1" thickTop="1">
      <c r="B49" s="12"/>
      <c r="C49" s="261" t="s">
        <v>106</v>
      </c>
      <c r="D49" s="329">
        <v>19293285</v>
      </c>
      <c r="E49" s="329">
        <v>20459286</v>
      </c>
      <c r="F49" s="329">
        <v>21443172</v>
      </c>
      <c r="G49" s="329">
        <v>21241216</v>
      </c>
      <c r="H49" s="378"/>
      <c r="I49" s="94"/>
      <c r="J49" s="2"/>
      <c r="K49" s="2"/>
      <c r="L49" s="2"/>
    </row>
    <row r="50" spans="2:12" ht="17.25" thickTop="1">
      <c r="B50" s="12"/>
      <c r="C50" s="216" t="s">
        <v>191</v>
      </c>
      <c r="D50" s="306">
        <v>19492807</v>
      </c>
      <c r="E50" s="306">
        <v>20565409</v>
      </c>
      <c r="F50" s="306">
        <v>21540791</v>
      </c>
      <c r="G50" s="306">
        <v>21366290</v>
      </c>
      <c r="H50" s="379"/>
      <c r="I50" s="94"/>
      <c r="J50" s="2"/>
      <c r="K50" s="2"/>
      <c r="L50" s="2"/>
    </row>
    <row r="51" spans="2:12" ht="16.5" customHeight="1">
      <c r="B51" s="12"/>
      <c r="C51" s="262" t="s">
        <v>192</v>
      </c>
      <c r="D51" s="306">
        <v>199522</v>
      </c>
      <c r="E51" s="306">
        <v>106123</v>
      </c>
      <c r="F51" s="306">
        <v>97619</v>
      </c>
      <c r="G51" s="306">
        <v>125074</v>
      </c>
      <c r="H51" s="380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169</v>
      </c>
      <c r="E55" s="1"/>
      <c r="F55" s="1"/>
      <c r="G55" s="5"/>
      <c r="H55" s="5" t="s">
        <v>170</v>
      </c>
      <c r="I55" s="94"/>
      <c r="J55" s="2"/>
      <c r="K55" s="5"/>
      <c r="L55" s="2"/>
    </row>
    <row r="56" spans="2:12" ht="15.75">
      <c r="B56" s="12"/>
      <c r="C56" s="108" t="s">
        <v>174</v>
      </c>
      <c r="E56" s="1"/>
      <c r="F56" s="1"/>
      <c r="H56" s="223" t="s">
        <v>172</v>
      </c>
      <c r="I56" s="94"/>
      <c r="J56" s="2"/>
      <c r="K56" s="5"/>
      <c r="L56" s="2"/>
    </row>
    <row r="57" spans="2:12" ht="15.75">
      <c r="B57" s="12"/>
      <c r="C57" s="108" t="s">
        <v>173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zoomScalePageLayoutView="0" workbookViewId="0" topLeftCell="B1">
      <selection activeCell="E12" sqref="E1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3"/>
      <c r="D1" s="2"/>
      <c r="E1" s="2"/>
      <c r="F1" s="2"/>
      <c r="G1" s="2"/>
      <c r="H1" s="2"/>
      <c r="I1" s="2"/>
    </row>
    <row r="2" spans="2:9" ht="18">
      <c r="B2" s="114" t="s">
        <v>18</v>
      </c>
      <c r="C2" s="180" t="s">
        <v>134</v>
      </c>
      <c r="D2" s="3"/>
      <c r="E2" s="2"/>
      <c r="F2" s="2"/>
      <c r="G2" s="2"/>
      <c r="H2" s="2"/>
      <c r="I2" s="2"/>
    </row>
    <row r="3" spans="2:9" ht="18">
      <c r="B3" s="114"/>
      <c r="C3" s="180" t="s">
        <v>107</v>
      </c>
      <c r="D3" s="3"/>
      <c r="E3" s="2"/>
      <c r="F3" s="2"/>
      <c r="G3" s="2"/>
      <c r="H3" s="2"/>
      <c r="I3" s="2"/>
    </row>
    <row r="4" spans="2:9" ht="16.5" thickBot="1">
      <c r="B4" s="114"/>
      <c r="C4" s="107"/>
      <c r="D4" s="135"/>
      <c r="E4" s="2"/>
      <c r="F4" s="2"/>
      <c r="G4" s="2"/>
      <c r="H4" s="2"/>
      <c r="I4" s="2"/>
    </row>
    <row r="5" spans="2:9" ht="15.75" thickTop="1">
      <c r="B5" s="115"/>
      <c r="C5" s="76"/>
      <c r="D5" s="77"/>
      <c r="E5" s="77"/>
      <c r="F5" s="77"/>
      <c r="G5" s="78"/>
      <c r="H5" s="78"/>
      <c r="I5" s="79"/>
    </row>
    <row r="6" spans="2:9" ht="15">
      <c r="B6" s="12"/>
      <c r="C6" s="165" t="s">
        <v>25</v>
      </c>
      <c r="D6" s="81"/>
      <c r="E6" s="422" t="s">
        <v>73</v>
      </c>
      <c r="F6" s="422"/>
      <c r="G6" s="83"/>
      <c r="H6" s="83"/>
      <c r="I6" s="94"/>
    </row>
    <row r="7" spans="2:9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</row>
    <row r="8" spans="2:9" ht="15.75">
      <c r="B8" s="12"/>
      <c r="C8" s="364" t="str">
        <f>+Fedőlap!$E$13</f>
        <v>Dátum: 2013.09.30.</v>
      </c>
      <c r="D8" s="353"/>
      <c r="E8" s="353"/>
      <c r="F8" s="353"/>
      <c r="G8" s="353"/>
      <c r="H8" s="117"/>
      <c r="I8" s="94"/>
    </row>
    <row r="9" spans="2:9" ht="16.5" thickBot="1">
      <c r="B9" s="12"/>
      <c r="C9" s="88"/>
      <c r="D9" s="20"/>
      <c r="E9" s="20"/>
      <c r="F9" s="20"/>
      <c r="G9" s="181"/>
      <c r="H9" s="182"/>
      <c r="I9" s="94"/>
    </row>
    <row r="10" spans="2:9" ht="17.25" thickBot="1" thickTop="1">
      <c r="B10" s="12"/>
      <c r="C10" s="260" t="s">
        <v>108</v>
      </c>
      <c r="D10" s="120" t="s">
        <v>5</v>
      </c>
      <c r="E10" s="120" t="s">
        <v>5</v>
      </c>
      <c r="F10" s="120" t="s">
        <v>5</v>
      </c>
      <c r="G10" s="267" t="s">
        <v>5</v>
      </c>
      <c r="H10" s="106"/>
      <c r="I10" s="94"/>
    </row>
    <row r="11" spans="2:9" ht="15.75" thickTop="1">
      <c r="B11" s="12"/>
      <c r="C11" s="101"/>
      <c r="D11" s="95"/>
      <c r="E11" s="96"/>
      <c r="F11" s="96"/>
      <c r="G11" s="97"/>
      <c r="H11" s="98"/>
      <c r="I11" s="94"/>
    </row>
    <row r="12" spans="2:9" ht="17.25">
      <c r="B12" s="183"/>
      <c r="C12" s="312" t="s">
        <v>160</v>
      </c>
      <c r="D12" s="184">
        <f>SUM(D13:D15,D22,D27)</f>
        <v>0</v>
      </c>
      <c r="E12" s="184">
        <f>SUM(E13:E15,E22,E27)</f>
        <v>0</v>
      </c>
      <c r="F12" s="184">
        <f>SUM(F13:F15,F22,F27)</f>
        <v>0</v>
      </c>
      <c r="G12" s="185">
        <f>SUM(G13:G15,G22,G27)</f>
        <v>0</v>
      </c>
      <c r="H12" s="186"/>
      <c r="I12" s="187"/>
    </row>
    <row r="13" spans="2:9" ht="15">
      <c r="B13" s="189"/>
      <c r="C13" s="215" t="s">
        <v>175</v>
      </c>
      <c r="D13" s="235" t="s">
        <v>5</v>
      </c>
      <c r="E13" s="235" t="s">
        <v>5</v>
      </c>
      <c r="F13" s="235" t="s">
        <v>5</v>
      </c>
      <c r="G13" s="236" t="s">
        <v>5</v>
      </c>
      <c r="H13" s="186"/>
      <c r="I13" s="187"/>
    </row>
    <row r="14" spans="2:9" ht="15">
      <c r="B14" s="189"/>
      <c r="C14" s="215" t="s">
        <v>176</v>
      </c>
      <c r="D14" s="235" t="s">
        <v>5</v>
      </c>
      <c r="E14" s="235" t="s">
        <v>5</v>
      </c>
      <c r="F14" s="235" t="s">
        <v>5</v>
      </c>
      <c r="G14" s="236" t="s">
        <v>5</v>
      </c>
      <c r="H14" s="186"/>
      <c r="I14" s="187"/>
    </row>
    <row r="15" spans="2:9" ht="15">
      <c r="B15" s="189"/>
      <c r="C15" s="215" t="s">
        <v>177</v>
      </c>
      <c r="D15" s="235" t="s">
        <v>5</v>
      </c>
      <c r="E15" s="235" t="s">
        <v>5</v>
      </c>
      <c r="F15" s="235" t="s">
        <v>5</v>
      </c>
      <c r="G15" s="236" t="s">
        <v>5</v>
      </c>
      <c r="H15" s="186"/>
      <c r="I15" s="187"/>
    </row>
    <row r="16" spans="2:9" ht="15">
      <c r="B16" s="189"/>
      <c r="C16" s="216" t="s">
        <v>88</v>
      </c>
      <c r="D16" s="381" t="s">
        <v>5</v>
      </c>
      <c r="E16" s="381" t="s">
        <v>5</v>
      </c>
      <c r="F16" s="381" t="s">
        <v>5</v>
      </c>
      <c r="G16" s="382" t="s">
        <v>5</v>
      </c>
      <c r="H16" s="186"/>
      <c r="I16" s="187"/>
    </row>
    <row r="17" spans="2:9" ht="15">
      <c r="B17" s="189"/>
      <c r="C17" s="215" t="s">
        <v>89</v>
      </c>
      <c r="D17" s="381" t="s">
        <v>5</v>
      </c>
      <c r="E17" s="381" t="s">
        <v>5</v>
      </c>
      <c r="F17" s="381" t="s">
        <v>5</v>
      </c>
      <c r="G17" s="382" t="s">
        <v>5</v>
      </c>
      <c r="H17" s="186"/>
      <c r="I17" s="187"/>
    </row>
    <row r="18" spans="2:9" ht="15">
      <c r="B18" s="189"/>
      <c r="C18" s="216" t="s">
        <v>178</v>
      </c>
      <c r="D18" s="235" t="s">
        <v>5</v>
      </c>
      <c r="E18" s="235" t="s">
        <v>5</v>
      </c>
      <c r="F18" s="235" t="s">
        <v>5</v>
      </c>
      <c r="G18" s="236" t="s">
        <v>5</v>
      </c>
      <c r="H18" s="186"/>
      <c r="I18" s="187"/>
    </row>
    <row r="19" spans="2:9" ht="15">
      <c r="B19" s="189"/>
      <c r="C19" s="216" t="s">
        <v>179</v>
      </c>
      <c r="D19" s="235" t="s">
        <v>5</v>
      </c>
      <c r="E19" s="235" t="s">
        <v>5</v>
      </c>
      <c r="F19" s="235" t="s">
        <v>5</v>
      </c>
      <c r="G19" s="236" t="s">
        <v>5</v>
      </c>
      <c r="H19" s="186"/>
      <c r="I19" s="187"/>
    </row>
    <row r="20" spans="2:9" ht="15">
      <c r="B20" s="189"/>
      <c r="C20" s="216" t="s">
        <v>88</v>
      </c>
      <c r="D20" s="381" t="s">
        <v>5</v>
      </c>
      <c r="E20" s="381" t="s">
        <v>5</v>
      </c>
      <c r="F20" s="381" t="s">
        <v>5</v>
      </c>
      <c r="G20" s="382" t="s">
        <v>5</v>
      </c>
      <c r="H20" s="186"/>
      <c r="I20" s="187"/>
    </row>
    <row r="21" spans="2:9" ht="15">
      <c r="B21" s="189"/>
      <c r="C21" s="216" t="s">
        <v>89</v>
      </c>
      <c r="D21" s="381" t="s">
        <v>5</v>
      </c>
      <c r="E21" s="381" t="s">
        <v>5</v>
      </c>
      <c r="F21" s="381" t="s">
        <v>5</v>
      </c>
      <c r="G21" s="382" t="s">
        <v>5</v>
      </c>
      <c r="H21" s="186"/>
      <c r="I21" s="187"/>
    </row>
    <row r="22" spans="2:9" ht="15">
      <c r="B22" s="189"/>
      <c r="C22" s="216" t="s">
        <v>180</v>
      </c>
      <c r="D22" s="235" t="s">
        <v>5</v>
      </c>
      <c r="E22" s="235" t="s">
        <v>5</v>
      </c>
      <c r="F22" s="235" t="s">
        <v>5</v>
      </c>
      <c r="G22" s="236" t="s">
        <v>5</v>
      </c>
      <c r="H22" s="186"/>
      <c r="I22" s="187"/>
    </row>
    <row r="23" spans="2:9" ht="16.5">
      <c r="B23" s="189"/>
      <c r="C23" s="216" t="s">
        <v>161</v>
      </c>
      <c r="D23" s="235" t="s">
        <v>5</v>
      </c>
      <c r="E23" s="235" t="s">
        <v>5</v>
      </c>
      <c r="F23" s="235" t="s">
        <v>5</v>
      </c>
      <c r="G23" s="236" t="s">
        <v>5</v>
      </c>
      <c r="H23" s="186"/>
      <c r="I23" s="187"/>
    </row>
    <row r="24" spans="2:9" ht="15">
      <c r="B24" s="189"/>
      <c r="C24" s="310" t="s">
        <v>162</v>
      </c>
      <c r="D24" s="235" t="s">
        <v>5</v>
      </c>
      <c r="E24" s="235" t="s">
        <v>5</v>
      </c>
      <c r="F24" s="235" t="s">
        <v>5</v>
      </c>
      <c r="G24" s="236" t="s">
        <v>5</v>
      </c>
      <c r="H24" s="186"/>
      <c r="I24" s="187"/>
    </row>
    <row r="25" spans="2:9" ht="15">
      <c r="B25" s="189"/>
      <c r="C25" s="216" t="s">
        <v>91</v>
      </c>
      <c r="D25" s="381" t="s">
        <v>5</v>
      </c>
      <c r="E25" s="381" t="s">
        <v>5</v>
      </c>
      <c r="F25" s="381" t="s">
        <v>5</v>
      </c>
      <c r="G25" s="382" t="s">
        <v>5</v>
      </c>
      <c r="H25" s="186"/>
      <c r="I25" s="187"/>
    </row>
    <row r="26" spans="2:9" ht="15">
      <c r="B26" s="189"/>
      <c r="C26" s="215" t="s">
        <v>92</v>
      </c>
      <c r="D26" s="381" t="s">
        <v>5</v>
      </c>
      <c r="E26" s="381" t="s">
        <v>5</v>
      </c>
      <c r="F26" s="381" t="s">
        <v>5</v>
      </c>
      <c r="G26" s="382" t="s">
        <v>5</v>
      </c>
      <c r="H26" s="186"/>
      <c r="I26" s="187"/>
    </row>
    <row r="27" spans="2:9" ht="15">
      <c r="B27" s="189"/>
      <c r="C27" s="215" t="s">
        <v>93</v>
      </c>
      <c r="D27" s="235" t="s">
        <v>5</v>
      </c>
      <c r="E27" s="235" t="s">
        <v>5</v>
      </c>
      <c r="F27" s="235" t="s">
        <v>5</v>
      </c>
      <c r="G27" s="236" t="s">
        <v>5</v>
      </c>
      <c r="H27" s="186"/>
      <c r="I27" s="187"/>
    </row>
    <row r="28" spans="2:9" ht="15">
      <c r="B28" s="189"/>
      <c r="C28" s="190"/>
      <c r="D28" s="192"/>
      <c r="E28" s="193"/>
      <c r="F28" s="193"/>
      <c r="G28" s="194"/>
      <c r="H28" s="186"/>
      <c r="I28" s="187"/>
    </row>
    <row r="29" spans="2:9" ht="15.75">
      <c r="B29" s="189"/>
      <c r="C29" s="214" t="s">
        <v>163</v>
      </c>
      <c r="D29" s="185">
        <f>SUM(D30:D40)</f>
        <v>0</v>
      </c>
      <c r="E29" s="185">
        <f>SUM(E30:E40)</f>
        <v>0</v>
      </c>
      <c r="F29" s="185">
        <f>SUM(F30:F40)</f>
        <v>0</v>
      </c>
      <c r="G29" s="185">
        <f>SUM(G30:G40)</f>
        <v>0</v>
      </c>
      <c r="H29" s="186"/>
      <c r="I29" s="187"/>
    </row>
    <row r="30" spans="2:9" ht="15">
      <c r="B30" s="189"/>
      <c r="C30" s="217" t="s">
        <v>181</v>
      </c>
      <c r="D30" s="235" t="s">
        <v>5</v>
      </c>
      <c r="E30" s="235" t="s">
        <v>5</v>
      </c>
      <c r="F30" s="235" t="s">
        <v>5</v>
      </c>
      <c r="G30" s="236" t="s">
        <v>5</v>
      </c>
      <c r="H30" s="186"/>
      <c r="I30" s="187"/>
    </row>
    <row r="31" spans="2:9" ht="15">
      <c r="B31" s="189"/>
      <c r="C31" s="217" t="s">
        <v>182</v>
      </c>
      <c r="D31" s="235" t="s">
        <v>5</v>
      </c>
      <c r="E31" s="235" t="s">
        <v>5</v>
      </c>
      <c r="F31" s="235" t="s">
        <v>5</v>
      </c>
      <c r="G31" s="236" t="s">
        <v>5</v>
      </c>
      <c r="H31" s="186"/>
      <c r="I31" s="187"/>
    </row>
    <row r="32" spans="2:9" ht="15">
      <c r="B32" s="189"/>
      <c r="C32" s="311"/>
      <c r="D32" s="196"/>
      <c r="E32" s="197"/>
      <c r="F32" s="193"/>
      <c r="G32" s="194"/>
      <c r="H32" s="186"/>
      <c r="I32" s="187"/>
    </row>
    <row r="33" spans="2:9" ht="15">
      <c r="B33" s="189"/>
      <c r="C33" s="313" t="s">
        <v>183</v>
      </c>
      <c r="D33" s="235" t="s">
        <v>5</v>
      </c>
      <c r="E33" s="235" t="s">
        <v>5</v>
      </c>
      <c r="F33" s="235" t="s">
        <v>5</v>
      </c>
      <c r="G33" s="236" t="s">
        <v>5</v>
      </c>
      <c r="H33" s="198"/>
      <c r="I33" s="187"/>
    </row>
    <row r="34" spans="2:9" ht="16.5">
      <c r="B34" s="189"/>
      <c r="C34" s="217" t="s">
        <v>184</v>
      </c>
      <c r="D34" s="235" t="s">
        <v>5</v>
      </c>
      <c r="E34" s="235" t="s">
        <v>5</v>
      </c>
      <c r="F34" s="235" t="s">
        <v>5</v>
      </c>
      <c r="G34" s="236" t="s">
        <v>5</v>
      </c>
      <c r="H34" s="186"/>
      <c r="I34" s="187"/>
    </row>
    <row r="35" spans="2:9" ht="15">
      <c r="B35" s="189"/>
      <c r="C35" s="311" t="s">
        <v>164</v>
      </c>
      <c r="D35" s="235" t="s">
        <v>5</v>
      </c>
      <c r="E35" s="235" t="s">
        <v>5</v>
      </c>
      <c r="F35" s="235" t="s">
        <v>5</v>
      </c>
      <c r="G35" s="236" t="s">
        <v>5</v>
      </c>
      <c r="H35" s="186"/>
      <c r="I35" s="187"/>
    </row>
    <row r="36" spans="2:9" ht="15">
      <c r="B36" s="189"/>
      <c r="C36" s="219" t="s">
        <v>185</v>
      </c>
      <c r="D36" s="236" t="s">
        <v>5</v>
      </c>
      <c r="E36" s="236" t="s">
        <v>5</v>
      </c>
      <c r="F36" s="236" t="s">
        <v>5</v>
      </c>
      <c r="G36" s="236" t="s">
        <v>5</v>
      </c>
      <c r="H36" s="186"/>
      <c r="I36" s="187"/>
    </row>
    <row r="37" spans="2:9" ht="15">
      <c r="B37" s="189"/>
      <c r="C37" s="314"/>
      <c r="D37" s="196"/>
      <c r="E37" s="197"/>
      <c r="F37" s="197"/>
      <c r="G37" s="199"/>
      <c r="H37" s="186"/>
      <c r="I37" s="187"/>
    </row>
    <row r="38" spans="2:9" ht="16.5">
      <c r="B38" s="189"/>
      <c r="C38" s="217" t="s">
        <v>186</v>
      </c>
      <c r="D38" s="235" t="s">
        <v>5</v>
      </c>
      <c r="E38" s="235" t="s">
        <v>5</v>
      </c>
      <c r="F38" s="235" t="s">
        <v>5</v>
      </c>
      <c r="G38" s="236" t="s">
        <v>5</v>
      </c>
      <c r="H38" s="186"/>
      <c r="I38" s="187"/>
    </row>
    <row r="39" spans="2:9" ht="16.5">
      <c r="B39" s="189"/>
      <c r="C39" s="217" t="s">
        <v>187</v>
      </c>
      <c r="D39" s="235" t="s">
        <v>5</v>
      </c>
      <c r="E39" s="235" t="s">
        <v>5</v>
      </c>
      <c r="F39" s="235" t="s">
        <v>5</v>
      </c>
      <c r="G39" s="236" t="s">
        <v>5</v>
      </c>
      <c r="H39" s="186"/>
      <c r="I39" s="187"/>
    </row>
    <row r="40" spans="2:9" ht="16.5">
      <c r="B40" s="189"/>
      <c r="C40" s="217" t="s">
        <v>188</v>
      </c>
      <c r="D40" s="235" t="s">
        <v>5</v>
      </c>
      <c r="E40" s="235" t="s">
        <v>5</v>
      </c>
      <c r="F40" s="235" t="s">
        <v>5</v>
      </c>
      <c r="G40" s="236" t="s">
        <v>5</v>
      </c>
      <c r="H40" s="186"/>
      <c r="I40" s="187"/>
    </row>
    <row r="41" spans="2:9" ht="15">
      <c r="B41" s="189"/>
      <c r="C41" s="195"/>
      <c r="D41" s="192"/>
      <c r="E41" s="193"/>
      <c r="F41" s="193"/>
      <c r="G41" s="194"/>
      <c r="H41" s="186"/>
      <c r="I41" s="187"/>
    </row>
    <row r="42" spans="2:9" ht="15.75">
      <c r="B42" s="189"/>
      <c r="C42" s="220" t="s">
        <v>99</v>
      </c>
      <c r="D42" s="236" t="s">
        <v>5</v>
      </c>
      <c r="E42" s="236" t="s">
        <v>5</v>
      </c>
      <c r="F42" s="236" t="s">
        <v>5</v>
      </c>
      <c r="G42" s="236" t="s">
        <v>5</v>
      </c>
      <c r="H42" s="186"/>
      <c r="I42" s="187"/>
    </row>
    <row r="43" spans="2:9" ht="15">
      <c r="B43" s="189"/>
      <c r="C43" s="221" t="s">
        <v>189</v>
      </c>
      <c r="D43" s="236" t="s">
        <v>5</v>
      </c>
      <c r="E43" s="236" t="s">
        <v>5</v>
      </c>
      <c r="F43" s="236" t="s">
        <v>5</v>
      </c>
      <c r="G43" s="236" t="s">
        <v>5</v>
      </c>
      <c r="H43" s="186"/>
      <c r="I43" s="187"/>
    </row>
    <row r="44" spans="2:9" ht="15">
      <c r="B44" s="189"/>
      <c r="C44" s="217" t="s">
        <v>190</v>
      </c>
      <c r="D44" s="236" t="s">
        <v>5</v>
      </c>
      <c r="E44" s="236" t="s">
        <v>5</v>
      </c>
      <c r="F44" s="236" t="s">
        <v>5</v>
      </c>
      <c r="G44" s="236" t="s">
        <v>5</v>
      </c>
      <c r="H44" s="186"/>
      <c r="I44" s="187"/>
    </row>
    <row r="45" spans="2:9" ht="15.75" thickBot="1">
      <c r="B45" s="189"/>
      <c r="C45" s="191"/>
      <c r="D45" s="200"/>
      <c r="E45" s="201"/>
      <c r="F45" s="201"/>
      <c r="G45" s="202"/>
      <c r="H45" s="237"/>
      <c r="I45" s="187"/>
    </row>
    <row r="46" spans="2:9" ht="18.75" thickBot="1" thickTop="1">
      <c r="B46" s="189"/>
      <c r="C46" s="260" t="s">
        <v>109</v>
      </c>
      <c r="D46" s="238" t="s">
        <v>5</v>
      </c>
      <c r="E46" s="238" t="s">
        <v>5</v>
      </c>
      <c r="F46" s="238" t="s">
        <v>5</v>
      </c>
      <c r="G46" s="268" t="s">
        <v>5</v>
      </c>
      <c r="H46" s="204"/>
      <c r="I46" s="187"/>
    </row>
    <row r="47" spans="2:9" ht="17.25" thickBot="1" thickTop="1">
      <c r="B47" s="12"/>
      <c r="C47" s="205"/>
      <c r="D47" s="263"/>
      <c r="E47" s="226"/>
      <c r="F47" s="226"/>
      <c r="G47" s="264"/>
      <c r="H47" s="227"/>
      <c r="I47" s="94"/>
    </row>
    <row r="48" spans="2:9" ht="17.25" thickBot="1" thickTop="1">
      <c r="B48" s="12"/>
      <c r="C48" s="228"/>
      <c r="D48" s="265"/>
      <c r="E48" s="229"/>
      <c r="F48" s="229"/>
      <c r="G48" s="266"/>
      <c r="H48" s="230"/>
      <c r="I48" s="94"/>
    </row>
    <row r="49" spans="2:9" ht="17.25" thickBot="1" thickTop="1">
      <c r="B49" s="12"/>
      <c r="C49" s="261" t="s">
        <v>110</v>
      </c>
      <c r="D49" s="120" t="s">
        <v>5</v>
      </c>
      <c r="E49" s="120" t="s">
        <v>5</v>
      </c>
      <c r="F49" s="120" t="s">
        <v>5</v>
      </c>
      <c r="G49" s="267" t="s">
        <v>5</v>
      </c>
      <c r="H49" s="106"/>
      <c r="I49" s="94"/>
    </row>
    <row r="50" spans="2:9" ht="17.25" thickTop="1">
      <c r="B50" s="12"/>
      <c r="C50" s="216" t="s">
        <v>193</v>
      </c>
      <c r="D50" s="105" t="s">
        <v>5</v>
      </c>
      <c r="E50" s="105" t="s">
        <v>5</v>
      </c>
      <c r="F50" s="105" t="s">
        <v>5</v>
      </c>
      <c r="G50" s="105" t="s">
        <v>5</v>
      </c>
      <c r="H50" s="100"/>
      <c r="I50" s="94"/>
    </row>
    <row r="51" spans="2:9" ht="15">
      <c r="B51" s="12"/>
      <c r="C51" s="315" t="s">
        <v>194</v>
      </c>
      <c r="D51" s="105" t="s">
        <v>5</v>
      </c>
      <c r="E51" s="105" t="s">
        <v>5</v>
      </c>
      <c r="F51" s="105" t="s">
        <v>5</v>
      </c>
      <c r="G51" s="105" t="s">
        <v>5</v>
      </c>
      <c r="H51" s="231"/>
      <c r="I51" s="94"/>
    </row>
    <row r="52" spans="2:9" ht="15.75" thickBot="1">
      <c r="B52" s="12"/>
      <c r="C52" s="191"/>
      <c r="D52" s="96"/>
      <c r="E52" s="96"/>
      <c r="F52" s="96"/>
      <c r="G52" s="96"/>
      <c r="H52" s="239"/>
      <c r="I52" s="94"/>
    </row>
    <row r="53" spans="2:9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</row>
    <row r="54" spans="2:9" ht="18.75" thickTop="1">
      <c r="B54" s="12"/>
      <c r="C54" s="209"/>
      <c r="D54" s="210"/>
      <c r="E54" s="211"/>
      <c r="F54" s="211"/>
      <c r="G54" s="211"/>
      <c r="H54" s="211"/>
      <c r="I54" s="94"/>
    </row>
    <row r="55" spans="2:9" ht="15.75">
      <c r="B55" s="12"/>
      <c r="C55" s="63" t="s">
        <v>169</v>
      </c>
      <c r="E55" s="1"/>
      <c r="F55" s="1"/>
      <c r="G55" s="5"/>
      <c r="H55" s="5" t="s">
        <v>170</v>
      </c>
      <c r="I55" s="94"/>
    </row>
    <row r="56" spans="2:9" ht="15.75">
      <c r="B56" s="12"/>
      <c r="C56" s="108" t="s">
        <v>174</v>
      </c>
      <c r="E56" s="1"/>
      <c r="F56" s="1"/>
      <c r="H56" s="223" t="s">
        <v>172</v>
      </c>
      <c r="I56" s="94"/>
    </row>
    <row r="57" spans="2:9" ht="15.75">
      <c r="B57" s="12"/>
      <c r="C57" s="108" t="s">
        <v>173</v>
      </c>
      <c r="E57" s="1"/>
      <c r="F57" s="1"/>
      <c r="H57" s="1"/>
      <c r="I57" s="94"/>
    </row>
    <row r="58" spans="2:9" ht="15.75" thickBot="1">
      <c r="B58" s="128"/>
      <c r="C58" s="212"/>
      <c r="D58" s="233"/>
      <c r="E58" s="234"/>
      <c r="F58" s="234"/>
      <c r="G58" s="234"/>
      <c r="H58" s="234"/>
      <c r="I58" s="112"/>
    </row>
    <row r="59" spans="2:9" ht="16.5" thickTop="1">
      <c r="B59" s="213"/>
      <c r="C59" s="108"/>
      <c r="D59" s="223"/>
      <c r="E59" s="223"/>
      <c r="F59" s="223"/>
      <c r="G59" s="223"/>
      <c r="H59" s="223"/>
      <c r="I59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vn05274</cp:lastModifiedBy>
  <cp:lastPrinted>2013-09-30T15:12:41Z</cp:lastPrinted>
  <dcterms:created xsi:type="dcterms:W3CDTF">2008-10-08T08:00:27Z</dcterms:created>
  <dcterms:modified xsi:type="dcterms:W3CDTF">2013-09-30T15:12:48Z</dcterms:modified>
  <cp:category/>
  <cp:version/>
  <cp:contentType/>
  <cp:contentStatus/>
</cp:coreProperties>
</file>