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<sst xmlns="http://schemas.openxmlformats.org/spreadsheetml/2006/main" count="799" uniqueCount="252">
  <si>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</si>
  <si>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</si>
  <si>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</si>
  <si>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</si>
  <si>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</si>
  <si>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</si>
  <si>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</si>
  <si>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</si>
  <si>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</si>
  <si>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</si>
  <si>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</si>
  <si>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</si>
  <si>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</si>
  <si>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</si>
  <si>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</si>
  <si>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</si>
  <si>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</si>
  <si>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</si>
  <si>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</si>
  <si>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</si>
  <si>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</si>
  <si>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</si>
  <si>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</si>
  <si>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</si>
  <si>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</si>
  <si>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</si>
  <si>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</si>
  <si>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</si>
  <si>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</si>
  <si>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</si>
  <si>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</si>
  <si>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</si>
  <si>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</si>
  <si>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</si>
  <si>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</si>
  <si>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</si>
  <si>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</si>
  <si>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</si>
  <si>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</si>
  <si>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</si>
  <si>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</si>
  <si>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</si>
  <si>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</si>
  <si>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</si>
  <si>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</si>
  <si>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</si>
  <si>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</si>
  <si>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</si>
  <si>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</si>
  <si>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</si>
  <si>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</si>
  <si>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</si>
  <si>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</si>
  <si>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</si>
  <si>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</si>
  <si>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</si>
  <si>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</si>
  <si>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</si>
  <si>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</si>
  <si>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</si>
  <si>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</si>
  <si>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</si>
  <si>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</si>
  <si>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</si>
  <si>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</si>
  <si>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</si>
  <si>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</si>
  <si>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</si>
  <si>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</si>
  <si>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</si>
  <si>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</si>
  <si>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</si>
  <si>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</si>
  <si>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</si>
  <si>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</si>
  <si>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</si>
  <si>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</si>
  <si>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</si>
  <si>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</si>
  <si>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</si>
  <si>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</si>
  <si>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</si>
  <si>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</si>
  <si>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</si>
  <si>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</si>
  <si>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D.2-höz kapcsolódóan</t>
  </si>
  <si>
    <t>EU-tanszferekhez kapcsolódóan</t>
  </si>
  <si>
    <t>Memorandum tétel: P.51-hez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</si>
  <si>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</si>
  <si>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</si>
  <si>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</si>
  <si>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</si>
  <si>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</si>
  <si>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</si>
  <si>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</si>
  <si>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</si>
  <si>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</si>
  <si>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</si>
  <si>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</si>
  <si>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</si>
  <si>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</si>
  <si>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</si>
  <si>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</si>
  <si>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</si>
  <si>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</si>
  <si>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</si>
  <si>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</si>
  <si>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</si>
  <si>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</si>
  <si>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</si>
  <si>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</si>
  <si>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</si>
  <si>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</si>
  <si>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</si>
  <si>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</si>
  <si>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</si>
  <si>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</si>
  <si>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</si>
  <si>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</si>
  <si>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</si>
  <si>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</si>
  <si>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</si>
  <si>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</si>
  <si>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</si>
  <si>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</si>
  <si>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</si>
  <si>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</si>
  <si>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</si>
  <si>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</si>
  <si>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</si>
  <si>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</si>
  <si>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</si>
  <si>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</si>
  <si>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</si>
  <si>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</si>
  <si>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</si>
  <si>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</si>
  <si>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</si>
  <si>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</si>
  <si>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</si>
  <si>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</si>
  <si>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</si>
  <si>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</si>
  <si>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</si>
  <si>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</si>
  <si>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</si>
  <si>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</si>
  <si>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</si>
  <si>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</si>
  <si>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</si>
  <si>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</si>
  <si>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</si>
  <si>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</si>
  <si>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</si>
  <si>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</si>
  <si>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</si>
  <si>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</si>
  <si>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</si>
  <si>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</si>
  <si>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</si>
  <si>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</si>
  <si>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</si>
  <si>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</si>
  <si>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</si>
  <si>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</si>
  <si>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</si>
  <si>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</si>
  <si>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</si>
  <si>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</si>
  <si>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</si>
  <si>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</si>
  <si>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</si>
  <si>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</si>
  <si>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</si>
  <si>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</si>
  <si>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</si>
  <si>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</si>
  <si>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</si>
  <si>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</si>
  <si>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</si>
  <si>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</si>
  <si>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</si>
  <si>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</si>
  <si>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</si>
  <si>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</si>
  <si>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</si>
  <si>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</si>
  <si>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</si>
  <si>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</si>
  <si>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</si>
  <si>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</si>
  <si>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</si>
  <si>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</si>
  <si>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</si>
  <si>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</si>
  <si>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</si>
  <si>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</si>
  <si>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</si>
  <si>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</si>
  <si>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</si>
  <si>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</si>
  <si>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</si>
  <si>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</si>
  <si>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</si>
  <si>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</si>
  <si>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</si>
  <si>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</si>
  <si>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</si>
  <si>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</si>
  <si>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</si>
  <si>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</si>
  <si>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</si>
  <si>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</si>
  <si>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</si>
  <si>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</si>
  <si>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</si>
  <si>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</si>
  <si>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</si>
  <si>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</si>
  <si>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</si>
  <si>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</si>
  <si>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</si>
  <si>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</si>
  <si>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</si>
  <si>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</si>
  <si>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</si>
  <si>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</si>
  <si>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</si>
  <si>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</si>
  <si>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</si>
  <si>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</si>
  <si>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</si>
  <si>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D.45-höz kapcsolódóan, K.2-höz kapcsolódóan2008-ban</t>
  </si>
  <si>
    <t xml:space="preserve">MÁV kezességvállalás </t>
  </si>
  <si>
    <t>Végtörlesztésből eredő veszteség</t>
  </si>
  <si>
    <t xml:space="preserve">   Részletező sor 12</t>
  </si>
  <si>
    <t>PPP projektek átsorolása</t>
  </si>
  <si>
    <t>Komponens 1: Elkülönített állami pénzalapok</t>
  </si>
  <si>
    <t>Önkormányzatok átvállalt adóssága</t>
  </si>
  <si>
    <t>Memorandum tétel: pénzügyi intézmények részére fizetett előleg (lakástámogatásokhoz kapcsolódóan), 2011-ben egyéb értékpapír vásárlása</t>
  </si>
  <si>
    <t>vegyes</t>
  </si>
  <si>
    <t>Dátum: 2012.09.28.</t>
  </si>
  <si>
    <t>Eredményszemléletű korrekció (konszolidáció)</t>
  </si>
  <si>
    <t>2011:MOL részvények vásárlása 498,3 milliárd HUF, tőketranszfer MFB-nek 54 milliárd HUF</t>
  </si>
  <si>
    <t>P.2-höz kapcsolódóan</t>
  </si>
  <si>
    <t>D.1-hez kapcsolódóan</t>
  </si>
  <si>
    <t>D.211-hez kapcsolódóan</t>
  </si>
  <si>
    <t>D.3-hoz kapcsolódóan</t>
  </si>
  <si>
    <t>P.51-hez kapcsolódóan</t>
  </si>
  <si>
    <t>D.62-höz, D.75-höz és D.63-hoz kapcsolódóan</t>
  </si>
  <si>
    <t>Malév tulajdonosi kölcsön és egy 2010. évi kiadás semlegesítése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</si>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</sst>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4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34" borderId="43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33" borderId="43" xfId="0" applyFont="1" applyFill="1" applyBorder="1" applyAlignment="1" applyProtection="1">
      <alignment/>
      <protection locked="0"/>
    </xf>
    <xf numFmtId="0" fontId="32" fillId="3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6" fillId="33" borderId="42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3" xfId="0" applyNumberFormat="1" applyFont="1" applyFill="1" applyBorder="1" applyAlignment="1" applyProtection="1">
      <alignment/>
      <protection locked="0"/>
    </xf>
    <xf numFmtId="3" fontId="1" fillId="35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5" borderId="72" xfId="0" applyNumberFormat="1" applyFont="1" applyFill="1" applyBorder="1" applyAlignment="1" applyProtection="1">
      <alignment/>
      <protection locked="0"/>
    </xf>
    <xf numFmtId="0" fontId="1" fillId="35" borderId="43" xfId="0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6" fillId="33" borderId="62" xfId="0" applyNumberFormat="1" applyFont="1" applyFill="1" applyBorder="1" applyAlignment="1" applyProtection="1">
      <alignment/>
      <protection locked="0"/>
    </xf>
    <xf numFmtId="3" fontId="32" fillId="33" borderId="21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36" borderId="0" xfId="56" applyFont="1" applyFill="1" applyAlignment="1">
      <alignment horizontal="centerContinuous"/>
      <protection/>
    </xf>
    <xf numFmtId="0" fontId="43" fillId="36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/>
      <protection locked="0"/>
    </xf>
    <xf numFmtId="3" fontId="16" fillId="35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33" borderId="80" xfId="0" applyNumberFormat="1" applyFont="1" applyFill="1" applyBorder="1" applyAlignment="1" applyProtection="1">
      <alignment/>
      <protection locked="0"/>
    </xf>
    <xf numFmtId="3" fontId="1" fillId="3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 wrapText="1"/>
      <protection locked="0"/>
    </xf>
    <xf numFmtId="3" fontId="32" fillId="3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35" borderId="81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36" borderId="43" xfId="0" applyNumberFormat="1" applyFont="1" applyFill="1" applyBorder="1" applyAlignment="1" applyProtection="1">
      <alignment/>
      <protection locked="0"/>
    </xf>
    <xf numFmtId="3" fontId="32" fillId="36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34" borderId="43" xfId="0" applyNumberFormat="1" applyFont="1" applyFill="1" applyBorder="1" applyAlignment="1" applyProtection="1">
      <alignment/>
      <protection/>
    </xf>
    <xf numFmtId="3" fontId="32" fillId="34" borderId="72" xfId="0" applyNumberFormat="1" applyFont="1" applyFill="1" applyBorder="1" applyAlignment="1" applyProtection="1">
      <alignment/>
      <protection/>
    </xf>
    <xf numFmtId="3" fontId="32" fillId="3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36" borderId="43" xfId="0" applyFont="1" applyFill="1" applyBorder="1" applyAlignment="1" applyProtection="1">
      <alignment/>
      <protection locked="0"/>
    </xf>
    <xf numFmtId="0" fontId="32" fillId="36" borderId="21" xfId="0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 horizontal="right"/>
      <protection/>
    </xf>
    <xf numFmtId="0" fontId="1" fillId="0" borderId="80" xfId="0" applyFont="1" applyFill="1" applyBorder="1" applyAlignment="1" applyProtection="1">
      <alignment horizontal="right"/>
      <protection locked="0"/>
    </xf>
    <xf numFmtId="0" fontId="6" fillId="0" borderId="89" xfId="0" applyFont="1" applyFill="1" applyBorder="1" applyAlignment="1" applyProtection="1">
      <alignment horizontal="center"/>
      <protection locked="0"/>
    </xf>
    <xf numFmtId="0" fontId="1" fillId="0" borderId="73" xfId="0" applyFont="1" applyFill="1" applyBorder="1" applyAlignment="1" applyProtection="1">
      <alignment horizontal="center"/>
      <protection/>
    </xf>
    <xf numFmtId="3" fontId="1" fillId="35" borderId="15" xfId="0" applyNumberFormat="1" applyFont="1" applyFill="1" applyBorder="1" applyAlignment="1" applyProtection="1">
      <alignment/>
      <protection locked="0"/>
    </xf>
    <xf numFmtId="0" fontId="5" fillId="33" borderId="9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 applyProtection="1">
      <alignment horizontal="center" vertical="center"/>
      <protection locked="0"/>
    </xf>
    <xf numFmtId="0" fontId="8" fillId="0" borderId="93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0" fontId="5" fillId="0" borderId="96" xfId="0" applyFont="1" applyFill="1" applyBorder="1" applyAlignment="1" applyProtection="1">
      <alignment/>
      <protection/>
    </xf>
    <xf numFmtId="3" fontId="5" fillId="33" borderId="97" xfId="0" applyNumberFormat="1" applyFont="1" applyFill="1" applyBorder="1" applyAlignment="1" applyProtection="1">
      <alignment/>
      <protection locked="0"/>
    </xf>
    <xf numFmtId="3" fontId="5" fillId="33" borderId="98" xfId="0" applyNumberFormat="1" applyFont="1" applyFill="1" applyBorder="1" applyAlignment="1" applyProtection="1">
      <alignment/>
      <protection locked="0"/>
    </xf>
    <xf numFmtId="3" fontId="5" fillId="33" borderId="99" xfId="0" applyNumberFormat="1" applyFont="1" applyFill="1" applyBorder="1" applyAlignment="1" applyProtection="1">
      <alignment/>
      <protection locked="0"/>
    </xf>
    <xf numFmtId="3" fontId="5" fillId="33" borderId="100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0" fontId="46" fillId="35" borderId="39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3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3" fontId="83" fillId="35" borderId="15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3" borderId="10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/>
    </xf>
    <xf numFmtId="3" fontId="3" fillId="33" borderId="62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6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 fLocksText="0">
      <xdr:nvSpPr>
        <xdr:cNvPr id="7" name="Text 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 fLocksText="0">
      <xdr:nvSpPr>
        <xdr:cNvPr id="8" name="Text 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%201_EDP%20notification%20tables%20September%202012_unlocked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2" sqref="E12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8" customFormat="1" ht="42">
      <c r="A4" s="136"/>
      <c r="B4" s="139"/>
      <c r="C4" s="145" t="s">
        <v>212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8" customFormat="1" ht="42">
      <c r="A5" s="136"/>
      <c r="B5" s="139"/>
      <c r="C5" s="145" t="s">
        <v>213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214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9" t="s">
        <v>215</v>
      </c>
      <c r="F12" s="320"/>
      <c r="G12" s="320"/>
      <c r="H12" s="320"/>
      <c r="I12" s="320"/>
      <c r="J12" s="142"/>
      <c r="K12" s="142"/>
      <c r="L12" s="142"/>
    </row>
    <row r="13" spans="2:12" ht="33.75">
      <c r="B13" s="139"/>
      <c r="D13" s="154"/>
      <c r="E13" s="321" t="s">
        <v>241</v>
      </c>
      <c r="F13" s="320"/>
      <c r="G13" s="320"/>
      <c r="H13" s="320"/>
      <c r="I13" s="320"/>
      <c r="J13" s="142"/>
      <c r="K13" s="142"/>
      <c r="L13" s="142"/>
    </row>
    <row r="14" spans="2:12" ht="31.5">
      <c r="B14" s="139"/>
      <c r="C14" s="154"/>
      <c r="D14" s="154"/>
      <c r="E14" s="322" t="s">
        <v>216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4" t="s">
        <v>21</v>
      </c>
      <c r="D19" s="424"/>
      <c r="E19" s="424"/>
      <c r="F19" s="424"/>
      <c r="G19" s="424"/>
      <c r="H19" s="424"/>
      <c r="I19" s="424"/>
      <c r="J19" s="424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4"/>
      <c r="D20" s="424"/>
      <c r="E20" s="424"/>
      <c r="F20" s="424"/>
      <c r="G20" s="424"/>
      <c r="H20" s="424"/>
      <c r="I20" s="424"/>
      <c r="J20" s="424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4" t="s">
        <v>22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157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154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6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10">
      <selection activeCell="C1" sqref="C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2012.09.28.</v>
      </c>
      <c r="D8" s="22" t="s">
        <v>45</v>
      </c>
      <c r="E8" s="22" t="s">
        <v>45</v>
      </c>
      <c r="F8" s="22" t="s">
        <v>149</v>
      </c>
      <c r="G8" s="22" t="s">
        <v>149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119</v>
      </c>
      <c r="D10" s="295">
        <f>-'1. Tábla'!E13</f>
        <v>-18345</v>
      </c>
      <c r="E10" s="295">
        <f>-'1. Tábla'!F13</f>
        <v>99150</v>
      </c>
      <c r="F10" s="295">
        <f>-'1. Tábla'!G13</f>
        <v>225489</v>
      </c>
      <c r="G10" s="349">
        <f>-'1. Tábla'!H13</f>
        <v>-175573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9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178578.00000000003</v>
      </c>
      <c r="E12" s="376">
        <f>E13+E14+E15+E22+E27</f>
        <v>-60825</v>
      </c>
      <c r="F12" s="376">
        <f>F13+F14+F15+F22+F27</f>
        <v>-177962</v>
      </c>
      <c r="G12" s="378">
        <f>G13+G14+G15+G22+G27</f>
        <v>14196.999999999993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152777.00000000003</v>
      </c>
      <c r="E13" s="307">
        <v>-11417.000000000002</v>
      </c>
      <c r="F13" s="307">
        <v>-165172</v>
      </c>
      <c r="G13" s="359">
        <v>14521.99999999999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41298</v>
      </c>
      <c r="E14" s="307">
        <v>-65381</v>
      </c>
      <c r="F14" s="307">
        <v>-12296.000000000002</v>
      </c>
      <c r="G14" s="359">
        <v>4408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4394</v>
      </c>
      <c r="E15" s="307">
        <v>7507</v>
      </c>
      <c r="F15" s="307">
        <v>-7930.999999999999</v>
      </c>
      <c r="G15" s="359">
        <v>-7572.999999999999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18223</v>
      </c>
      <c r="E16" s="372">
        <v>15699</v>
      </c>
      <c r="F16" s="372">
        <v>16821</v>
      </c>
      <c r="G16" s="373">
        <v>13618.903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-13829</v>
      </c>
      <c r="E17" s="372">
        <v>-8192</v>
      </c>
      <c r="F17" s="372">
        <v>-24752</v>
      </c>
      <c r="G17" s="373">
        <v>-21191.903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2710.000000000001</v>
      </c>
      <c r="E18" s="307">
        <v>8821</v>
      </c>
      <c r="F18" s="307">
        <v>-6871</v>
      </c>
      <c r="G18" s="359">
        <v>-5516.999999999999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1683.9999999999998</v>
      </c>
      <c r="E19" s="307">
        <v>-1314.0000000000005</v>
      </c>
      <c r="F19" s="307">
        <v>-1060</v>
      </c>
      <c r="G19" s="359">
        <v>-2056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12900</v>
      </c>
      <c r="E20" s="372">
        <v>9211</v>
      </c>
      <c r="F20" s="372">
        <v>10092.6</v>
      </c>
      <c r="G20" s="373">
        <v>7942.228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-11216</v>
      </c>
      <c r="E21" s="372">
        <v>-10525</v>
      </c>
      <c r="F21" s="372">
        <v>-11152.6</v>
      </c>
      <c r="G21" s="373">
        <v>-9998.228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-18841</v>
      </c>
      <c r="E22" s="307">
        <v>7490.000000000002</v>
      </c>
      <c r="F22" s="307">
        <v>4973.999999999999</v>
      </c>
      <c r="G22" s="359">
        <v>3170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-2946</v>
      </c>
      <c r="E23" s="307">
        <v>467.0000000000005</v>
      </c>
      <c r="F23" s="307">
        <v>-1542.0000000000002</v>
      </c>
      <c r="G23" s="359">
        <v>-1997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-15895</v>
      </c>
      <c r="E24" s="307">
        <v>7023.000000000001</v>
      </c>
      <c r="F24" s="307">
        <v>6515.999999999999</v>
      </c>
      <c r="G24" s="359">
        <v>5167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8390</v>
      </c>
      <c r="E25" s="372">
        <v>11250</v>
      </c>
      <c r="F25" s="372">
        <v>13490.847</v>
      </c>
      <c r="G25" s="373">
        <v>7884.197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-24285</v>
      </c>
      <c r="E26" s="372">
        <v>-4226.999999999999</v>
      </c>
      <c r="F26" s="372">
        <v>-6974.847000000001</v>
      </c>
      <c r="G26" s="373">
        <v>-2717.197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-1050.000000000001</v>
      </c>
      <c r="E27" s="307">
        <v>975.9999999999976</v>
      </c>
      <c r="F27" s="307">
        <v>2462.999999999999</v>
      </c>
      <c r="G27" s="359">
        <v>-329.99999999999926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60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102902.99999999996</v>
      </c>
      <c r="E29" s="378">
        <f>SUM(E30:E31)+SUM(E33:E34)+E36+SUM(E38:E40)</f>
        <v>-16231.999999999825</v>
      </c>
      <c r="F29" s="378">
        <f>SUM(F30:F31)+SUM(F33:F34)+F36+SUM(F38:F40)</f>
        <v>97978.99999999991</v>
      </c>
      <c r="G29" s="377">
        <f>SUM(G30:G31)+SUM(G33:G34)+G36+SUM(G38:G40)</f>
        <v>82955.99999999988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0</v>
      </c>
      <c r="E30" s="307">
        <v>0</v>
      </c>
      <c r="F30" s="307">
        <v>0</v>
      </c>
      <c r="G30" s="359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42321</v>
      </c>
      <c r="E31" s="307">
        <v>-29165</v>
      </c>
      <c r="F31" s="307">
        <v>-13241</v>
      </c>
      <c r="G31" s="359">
        <v>-18502.000000000007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0</v>
      </c>
      <c r="E33" s="307">
        <v>0</v>
      </c>
      <c r="F33" s="307">
        <v>0</v>
      </c>
      <c r="G33" s="359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-2302.9999999999995</v>
      </c>
      <c r="E34" s="307">
        <v>852.9999999999998</v>
      </c>
      <c r="F34" s="307">
        <v>201.00000000000006</v>
      </c>
      <c r="G34" s="359">
        <v>-1023.9999999999995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0</v>
      </c>
      <c r="E35" s="307">
        <v>0</v>
      </c>
      <c r="F35" s="307">
        <v>0</v>
      </c>
      <c r="G35" s="359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0</v>
      </c>
      <c r="E36" s="307">
        <v>0</v>
      </c>
      <c r="F36" s="307">
        <v>0</v>
      </c>
      <c r="G36" s="359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62884.999999999956</v>
      </c>
      <c r="E38" s="307">
        <v>12080.000000000175</v>
      </c>
      <c r="F38" s="307">
        <v>111018.99999999991</v>
      </c>
      <c r="G38" s="359">
        <v>102481.9999999999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26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-7232</v>
      </c>
      <c r="E42" s="306">
        <f>+E43</f>
        <v>17246.99999999997</v>
      </c>
      <c r="F42" s="306">
        <f>+F43</f>
        <v>26036</v>
      </c>
      <c r="G42" s="306">
        <f>+G43</f>
        <v>31395.999999999985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07">
        <f>D46-(D10+D12+D30+D31+D33+D34+D36+D38)</f>
        <v>-7232</v>
      </c>
      <c r="E43" s="307">
        <f>E46-(E10+E12+E30+E31+E33+E34+E36+E38)</f>
        <v>17246.99999999997</v>
      </c>
      <c r="F43" s="307">
        <f>F46-(F10+F12+F30+F31+F33+F34+F36+F38)</f>
        <v>26036</v>
      </c>
      <c r="G43" s="359">
        <f>G46-(G10+G12+G30+G31+G33+G34+G36+G38)</f>
        <v>31395.999999999985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120</v>
      </c>
      <c r="D46" s="331">
        <v>255904</v>
      </c>
      <c r="E46" s="331">
        <v>39340.000000000146</v>
      </c>
      <c r="F46" s="331">
        <v>171541.9999999999</v>
      </c>
      <c r="G46" s="364">
        <v>-47024.00000000012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121</v>
      </c>
      <c r="D49" s="331">
        <v>914044</v>
      </c>
      <c r="E49" s="331">
        <v>1031618</v>
      </c>
      <c r="F49" s="331">
        <v>1226591</v>
      </c>
      <c r="G49" s="364">
        <v>1165310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207</v>
      </c>
      <c r="D50" s="307">
        <v>1036146</v>
      </c>
      <c r="E50" s="307">
        <v>1075486</v>
      </c>
      <c r="F50" s="307">
        <v>1247028</v>
      </c>
      <c r="G50" s="359">
        <v>1200004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208</v>
      </c>
      <c r="D51" s="307">
        <v>122102</v>
      </c>
      <c r="E51" s="307">
        <v>43867.99999999999</v>
      </c>
      <c r="F51" s="307">
        <v>20436.999999999996</v>
      </c>
      <c r="G51" s="359">
        <v>34694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13">
      <selection activeCell="C1" sqref="C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2012.09.28.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123</v>
      </c>
      <c r="D10" s="295">
        <f>-'1. Tábla'!E14</f>
        <v>80496</v>
      </c>
      <c r="E10" s="295">
        <f>-'1. Tábla'!F14</f>
        <v>109204</v>
      </c>
      <c r="F10" s="295">
        <f>-'1. Tábla'!G14</f>
        <v>-34492</v>
      </c>
      <c r="G10" s="349">
        <f>-'1. Tábla'!H14</f>
        <v>-37166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5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-19200.000000000007</v>
      </c>
      <c r="E12" s="376">
        <f>E13+E14+E15+E22+E27</f>
        <v>-36916</v>
      </c>
      <c r="F12" s="376">
        <f>F13+F14+F15+F22+F27</f>
        <v>-340.9999999999942</v>
      </c>
      <c r="G12" s="377">
        <f>G13+G14+G15+G22+G27</f>
        <v>24455.000000000004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-9617.000000000004</v>
      </c>
      <c r="E13" s="307">
        <v>-21729</v>
      </c>
      <c r="F13" s="307">
        <v>-1315.9999999999998</v>
      </c>
      <c r="G13" s="359">
        <v>-2796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0</v>
      </c>
      <c r="E14" s="307">
        <v>0</v>
      </c>
      <c r="F14" s="307">
        <v>0</v>
      </c>
      <c r="G14" s="359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-58.00000000000001</v>
      </c>
      <c r="E15" s="307">
        <v>-14.999999999999986</v>
      </c>
      <c r="F15" s="307">
        <v>-47</v>
      </c>
      <c r="G15" s="359">
        <v>-80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651</v>
      </c>
      <c r="E16" s="372">
        <v>150</v>
      </c>
      <c r="F16" s="372">
        <v>24</v>
      </c>
      <c r="G16" s="373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-709</v>
      </c>
      <c r="E17" s="372">
        <v>-165</v>
      </c>
      <c r="F17" s="372">
        <v>-71</v>
      </c>
      <c r="G17" s="373">
        <v>-80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0</v>
      </c>
      <c r="E18" s="307">
        <v>0</v>
      </c>
      <c r="F18" s="307">
        <v>0</v>
      </c>
      <c r="G18" s="359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-58.00000000000001</v>
      </c>
      <c r="E19" s="307">
        <v>-14.999999999999986</v>
      </c>
      <c r="F19" s="307">
        <v>-47</v>
      </c>
      <c r="G19" s="359">
        <v>-80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651</v>
      </c>
      <c r="E20" s="372">
        <v>150</v>
      </c>
      <c r="F20" s="372">
        <v>24</v>
      </c>
      <c r="G20" s="373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-709</v>
      </c>
      <c r="E21" s="372">
        <v>-165</v>
      </c>
      <c r="F21" s="372">
        <v>-71</v>
      </c>
      <c r="G21" s="373">
        <v>-80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0</v>
      </c>
      <c r="E22" s="307">
        <v>0</v>
      </c>
      <c r="F22" s="307">
        <v>0</v>
      </c>
      <c r="G22" s="359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0</v>
      </c>
      <c r="E23" s="307">
        <v>0</v>
      </c>
      <c r="F23" s="307">
        <v>0</v>
      </c>
      <c r="G23" s="359">
        <v>0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0</v>
      </c>
      <c r="E24" s="307">
        <v>0</v>
      </c>
      <c r="F24" s="307">
        <v>0</v>
      </c>
      <c r="G24" s="359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0</v>
      </c>
      <c r="E25" s="372">
        <v>0</v>
      </c>
      <c r="F25" s="372">
        <v>0</v>
      </c>
      <c r="G25" s="373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0</v>
      </c>
      <c r="E26" s="372">
        <v>0</v>
      </c>
      <c r="F26" s="372">
        <v>0</v>
      </c>
      <c r="G26" s="373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-9525.000000000005</v>
      </c>
      <c r="E27" s="307">
        <v>-15171.999999999996</v>
      </c>
      <c r="F27" s="307">
        <v>1022.0000000000056</v>
      </c>
      <c r="G27" s="359">
        <v>27331.000000000004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2666.0000000000005</v>
      </c>
      <c r="E29" s="378">
        <f>SUM(E30:E31)+SUM(E33:E34)+E36+SUM(E38:E40)</f>
        <v>-6664</v>
      </c>
      <c r="F29" s="378">
        <f>SUM(F30:F31)+SUM(F33:F34)+F36+SUM(F38:F40)</f>
        <v>12167.000000000004</v>
      </c>
      <c r="G29" s="378">
        <f>SUM(G30:G31)+SUM(G33:G34)+G36+SUM(G38:G40)</f>
        <v>-13522.999999999973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0</v>
      </c>
      <c r="E30" s="307">
        <v>0</v>
      </c>
      <c r="F30" s="307">
        <v>0</v>
      </c>
      <c r="G30" s="359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2666.0000000000005</v>
      </c>
      <c r="E31" s="307">
        <v>-6664</v>
      </c>
      <c r="F31" s="307">
        <v>12167.000000000004</v>
      </c>
      <c r="G31" s="359">
        <v>-13523.000000000002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0</v>
      </c>
      <c r="E33" s="307">
        <v>0</v>
      </c>
      <c r="F33" s="307">
        <v>0</v>
      </c>
      <c r="G33" s="359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0</v>
      </c>
      <c r="E34" s="307">
        <v>0</v>
      </c>
      <c r="F34" s="307">
        <v>0</v>
      </c>
      <c r="G34" s="359">
        <v>0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0</v>
      </c>
      <c r="E35" s="307">
        <v>0</v>
      </c>
      <c r="F35" s="307">
        <v>0</v>
      </c>
      <c r="G35" s="359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0</v>
      </c>
      <c r="E36" s="307">
        <v>0</v>
      </c>
      <c r="F36" s="307">
        <v>0</v>
      </c>
      <c r="G36" s="359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0</v>
      </c>
      <c r="E38" s="307">
        <v>0</v>
      </c>
      <c r="F38" s="307">
        <v>0</v>
      </c>
      <c r="G38" s="359">
        <v>2.9103830456733704E-11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0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1159.0000000000146</v>
      </c>
      <c r="E42" s="306">
        <f>+E43</f>
        <v>-1526.0000000000146</v>
      </c>
      <c r="F42" s="306">
        <f>+F43</f>
        <v>-12589.999999999996</v>
      </c>
      <c r="G42" s="359">
        <f>+G43</f>
        <v>17729.999999999964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06">
        <f>D46-(D10+D12+D30+D31+D33+D34+D36+D38)</f>
        <v>1159.0000000000146</v>
      </c>
      <c r="E43" s="306">
        <f>E46-(E10+E12+E30+E31+E33+E34+E36+E38)</f>
        <v>-1526.0000000000146</v>
      </c>
      <c r="F43" s="306">
        <f>F46-(F10+F12+F30+F31+F33+F34+F36+F38)</f>
        <v>-12589.999999999996</v>
      </c>
      <c r="G43" s="359">
        <f>G46-(G10+G12+G30+G31+G33+G34+G36+G38)</f>
        <v>17729.999999999964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124</v>
      </c>
      <c r="D46" s="386">
        <v>65121.00000000001</v>
      </c>
      <c r="E46" s="386">
        <v>64097.999999999985</v>
      </c>
      <c r="F46" s="386">
        <v>-35255.999999999985</v>
      </c>
      <c r="G46" s="387">
        <v>-8504.000000000005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125</v>
      </c>
      <c r="D49" s="331">
        <v>37446</v>
      </c>
      <c r="E49" s="331">
        <v>123273</v>
      </c>
      <c r="F49" s="331">
        <v>89332</v>
      </c>
      <c r="G49" s="364">
        <v>83624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209</v>
      </c>
      <c r="D50" s="307">
        <v>77281</v>
      </c>
      <c r="E50" s="307">
        <v>141379</v>
      </c>
      <c r="F50" s="307">
        <v>106123</v>
      </c>
      <c r="G50" s="359">
        <v>97619</v>
      </c>
      <c r="H50" s="100"/>
      <c r="I50" s="94"/>
      <c r="J50" s="2"/>
      <c r="K50" s="2"/>
      <c r="L50" s="2"/>
    </row>
    <row r="51" spans="2:12" ht="15">
      <c r="B51" s="12"/>
      <c r="C51" s="317" t="s">
        <v>210</v>
      </c>
      <c r="D51" s="307">
        <v>39835</v>
      </c>
      <c r="E51" s="307">
        <v>18106</v>
      </c>
      <c r="F51" s="307">
        <v>16791</v>
      </c>
      <c r="G51" s="359">
        <v>13995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138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2008</v>
      </c>
      <c r="F6" s="21">
        <v>2009</v>
      </c>
      <c r="G6" s="21">
        <v>2010</v>
      </c>
      <c r="H6" s="21">
        <v>2011</v>
      </c>
      <c r="I6" s="21">
        <v>2012</v>
      </c>
      <c r="J6" s="19"/>
      <c r="K6" s="2"/>
    </row>
    <row r="7" spans="2:11" ht="15.75">
      <c r="B7" s="13"/>
      <c r="C7" s="367" t="str">
        <f>+Fedőlap!$E$13</f>
        <v>Dátum: 2012.09.28.</v>
      </c>
      <c r="D7" s="244"/>
      <c r="E7" s="22" t="s">
        <v>45</v>
      </c>
      <c r="F7" s="22" t="s">
        <v>45</v>
      </c>
      <c r="G7" s="22" t="s">
        <v>45</v>
      </c>
      <c r="H7" s="22" t="s">
        <v>149</v>
      </c>
      <c r="I7" s="21" t="s">
        <v>46</v>
      </c>
      <c r="J7" s="19"/>
      <c r="K7" s="2"/>
    </row>
    <row r="8" spans="2:11" ht="16.5" thickBot="1">
      <c r="B8" s="245" t="s">
        <v>126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127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128</v>
      </c>
      <c r="D10" s="248"/>
      <c r="E10" s="338">
        <v>255586</v>
      </c>
      <c r="F10" s="338">
        <v>365390</v>
      </c>
      <c r="G10" s="338">
        <v>368460</v>
      </c>
      <c r="H10" s="338">
        <v>372088</v>
      </c>
      <c r="I10" s="338" t="s">
        <v>251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129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130</v>
      </c>
      <c r="D16" s="134"/>
      <c r="E16" s="338" t="s">
        <v>251</v>
      </c>
      <c r="F16" s="338" t="s">
        <v>251</v>
      </c>
      <c r="G16" s="338" t="s">
        <v>251</v>
      </c>
      <c r="H16" s="338" t="s">
        <v>251</v>
      </c>
      <c r="I16" s="338" t="s">
        <v>251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131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132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133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134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135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136</v>
      </c>
      <c r="D38" s="5"/>
      <c r="E38" s="338">
        <v>24843806</v>
      </c>
      <c r="F38" s="338">
        <v>24513964</v>
      </c>
      <c r="G38" s="338">
        <v>25350163</v>
      </c>
      <c r="H38" s="338">
        <v>26508324.003</v>
      </c>
      <c r="I38" s="338" t="s">
        <v>251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150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137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148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2008</v>
      </c>
      <c r="F5" s="21">
        <v>2009</v>
      </c>
      <c r="G5" s="21">
        <v>2010</v>
      </c>
      <c r="H5" s="21">
        <v>2011</v>
      </c>
      <c r="I5" s="21">
        <v>2012</v>
      </c>
      <c r="J5" s="19"/>
    </row>
    <row r="6" spans="2:10" ht="15.75">
      <c r="B6" s="13"/>
      <c r="C6" s="367" t="str">
        <f>+Fedőlap!$E$13</f>
        <v>Dátum: 2012.09.28.</v>
      </c>
      <c r="D6" s="20" t="s">
        <v>44</v>
      </c>
      <c r="E6" s="356"/>
      <c r="F6" s="356"/>
      <c r="G6" s="356"/>
      <c r="H6" s="356"/>
      <c r="I6" s="356"/>
      <c r="J6" s="19"/>
    </row>
    <row r="7" spans="2:10" ht="16.5" thickBot="1">
      <c r="B7" s="13"/>
      <c r="C7" s="23"/>
      <c r="D7" s="24"/>
      <c r="E7" s="398"/>
      <c r="F7" s="398"/>
      <c r="G7" s="398"/>
      <c r="H7" s="398"/>
      <c r="I7" s="399"/>
      <c r="J7" s="19"/>
    </row>
    <row r="8" spans="2:10" ht="15.75">
      <c r="B8" s="13"/>
      <c r="C8" s="25"/>
      <c r="D8" s="39"/>
      <c r="E8" s="395" t="s">
        <v>45</v>
      </c>
      <c r="F8" s="396" t="s">
        <v>45</v>
      </c>
      <c r="G8" s="396" t="s">
        <v>45</v>
      </c>
      <c r="H8" s="396" t="s">
        <v>149</v>
      </c>
      <c r="I8" s="397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04">
        <f>+E11+E13+E14</f>
        <v>-990440</v>
      </c>
      <c r="F10" s="405">
        <f>+F11+F13+F14</f>
        <v>-1182207</v>
      </c>
      <c r="G10" s="405">
        <f>+G11+G13+G14</f>
        <v>-1164350</v>
      </c>
      <c r="H10" s="405">
        <f>+H11+H13+H14</f>
        <v>1212706</v>
      </c>
      <c r="I10" s="406">
        <f>+I11+I13+I14</f>
        <v>-725475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Tábla'!D63</f>
        <v>-928289</v>
      </c>
      <c r="F11" s="32">
        <f>'2A Tábla'!E63</f>
        <v>-973853</v>
      </c>
      <c r="G11" s="32">
        <f>'2A Tábla'!F63</f>
        <v>-973353</v>
      </c>
      <c r="H11" s="32">
        <f>'2A Tábla'!G63</f>
        <v>999967</v>
      </c>
      <c r="I11" s="32">
        <f>'2A Tábla'!H63</f>
        <v>-686297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18345</v>
      </c>
      <c r="F13" s="32">
        <f>'2C Tábla'!E43</f>
        <v>-99150</v>
      </c>
      <c r="G13" s="32">
        <f>'2C Tábla'!F43</f>
        <v>-225489</v>
      </c>
      <c r="H13" s="32">
        <f>'2C Tábla'!G43</f>
        <v>175573</v>
      </c>
      <c r="I13" s="32">
        <f>'2C Tábla'!H43</f>
        <v>-22498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Tábla'!D44</f>
        <v>-80496</v>
      </c>
      <c r="F14" s="32">
        <f>'2D Tábla'!E44</f>
        <v>-109204</v>
      </c>
      <c r="G14" s="32">
        <f>'2D Tábla'!F44</f>
        <v>34492</v>
      </c>
      <c r="H14" s="32">
        <f>'2D Tábla'!G44</f>
        <v>37166</v>
      </c>
      <c r="I14" s="32">
        <f>'2D Tábla'!H44</f>
        <v>-16680</v>
      </c>
      <c r="J14" s="19"/>
    </row>
    <row r="15" spans="2:10" ht="16.5" thickBot="1">
      <c r="B15" s="13"/>
      <c r="C15" s="34"/>
      <c r="D15" s="35"/>
      <c r="E15" s="400"/>
      <c r="F15" s="401"/>
      <c r="G15" s="401"/>
      <c r="H15" s="401"/>
      <c r="I15" s="402"/>
      <c r="J15" s="19"/>
    </row>
    <row r="16" spans="2:10" ht="15.75">
      <c r="B16" s="13"/>
      <c r="C16" s="37"/>
      <c r="D16" s="26"/>
      <c r="E16" s="395" t="s">
        <v>45</v>
      </c>
      <c r="F16" s="396" t="s">
        <v>45</v>
      </c>
      <c r="G16" s="396" t="s">
        <v>45</v>
      </c>
      <c r="H16" s="396" t="s">
        <v>149</v>
      </c>
      <c r="I16" s="397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04">
        <v>19370391</v>
      </c>
      <c r="F18" s="405">
        <v>20448176</v>
      </c>
      <c r="G18" s="405">
        <v>21775209</v>
      </c>
      <c r="H18" s="405">
        <v>22689825</v>
      </c>
      <c r="I18" s="406">
        <v>22667156</v>
      </c>
      <c r="J18" s="19"/>
    </row>
    <row r="19" spans="2:10" ht="16.5" thickTop="1">
      <c r="B19" s="13"/>
      <c r="C19" s="168" t="s">
        <v>90</v>
      </c>
      <c r="D19" s="44"/>
      <c r="E19" s="292"/>
      <c r="F19" s="250"/>
      <c r="G19" s="250"/>
      <c r="H19" s="250"/>
      <c r="I19" s="48"/>
      <c r="J19" s="19"/>
    </row>
    <row r="20" spans="2:10" ht="15.75">
      <c r="B20" s="13"/>
      <c r="C20" s="167" t="s">
        <v>162</v>
      </c>
      <c r="D20" s="28" t="s">
        <v>8</v>
      </c>
      <c r="E20" s="293">
        <v>9935</v>
      </c>
      <c r="F20" s="293">
        <v>14125</v>
      </c>
      <c r="G20" s="293">
        <v>17704</v>
      </c>
      <c r="H20" s="293">
        <v>20779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3">
        <v>15835222</v>
      </c>
      <c r="F21" s="293">
        <v>15133886</v>
      </c>
      <c r="G21" s="293">
        <v>15826975</v>
      </c>
      <c r="H21" s="293">
        <v>16339690.999999998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3">
        <v>1958958</v>
      </c>
      <c r="F22" s="293">
        <v>2038567</v>
      </c>
      <c r="G22" s="293">
        <v>1903064</v>
      </c>
      <c r="H22" s="293">
        <v>1825705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3">
        <v>13876264</v>
      </c>
      <c r="F23" s="293">
        <v>13095319</v>
      </c>
      <c r="G23" s="293">
        <v>13923911</v>
      </c>
      <c r="H23" s="293">
        <v>14513985.999999998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3">
        <v>3525234</v>
      </c>
      <c r="F24" s="293">
        <v>5300165.000000001</v>
      </c>
      <c r="G24" s="293">
        <v>5930530</v>
      </c>
      <c r="H24" s="293">
        <v>6329355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3">
        <v>82638</v>
      </c>
      <c r="F25" s="293">
        <v>101911</v>
      </c>
      <c r="G25" s="293">
        <v>185568</v>
      </c>
      <c r="H25" s="293">
        <v>152011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3">
        <v>3442596</v>
      </c>
      <c r="F26" s="293">
        <v>5198254.000000001</v>
      </c>
      <c r="G26" s="293">
        <v>5744962</v>
      </c>
      <c r="H26" s="293">
        <v>6177344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5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6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7"/>
      <c r="J29" s="19"/>
    </row>
    <row r="30" spans="2:10" ht="15.75">
      <c r="B30" s="55"/>
      <c r="C30" s="166" t="s">
        <v>40</v>
      </c>
      <c r="D30" s="28" t="s">
        <v>15</v>
      </c>
      <c r="E30" s="56">
        <v>769932</v>
      </c>
      <c r="F30" s="56">
        <v>805958</v>
      </c>
      <c r="G30" s="56">
        <v>897120</v>
      </c>
      <c r="H30" s="56">
        <v>847578</v>
      </c>
      <c r="I30" s="56">
        <v>1130900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1110171</v>
      </c>
      <c r="F31" s="56">
        <v>1205531</v>
      </c>
      <c r="G31" s="56">
        <v>1093145</v>
      </c>
      <c r="H31" s="56">
        <v>1144659</v>
      </c>
      <c r="I31" s="56">
        <v>1212392</v>
      </c>
      <c r="J31" s="19"/>
    </row>
    <row r="32" spans="2:10" ht="15.75">
      <c r="B32" s="57"/>
      <c r="C32" s="170" t="s">
        <v>42</v>
      </c>
      <c r="D32" s="58" t="s">
        <v>47</v>
      </c>
      <c r="E32" s="56">
        <v>1100135</v>
      </c>
      <c r="F32" s="56">
        <v>1184788</v>
      </c>
      <c r="G32" s="56">
        <v>1114013</v>
      </c>
      <c r="H32" s="56">
        <v>1169185</v>
      </c>
      <c r="I32" s="56">
        <v>1240667</v>
      </c>
      <c r="J32" s="59"/>
    </row>
    <row r="33" spans="2:10" ht="16.5" thickBot="1">
      <c r="B33" s="55"/>
      <c r="C33" s="60"/>
      <c r="D33" s="61"/>
      <c r="E33" s="340"/>
      <c r="F33" s="341"/>
      <c r="G33" s="341"/>
      <c r="H33" s="341"/>
      <c r="I33" s="342"/>
      <c r="J33" s="19"/>
    </row>
    <row r="34" spans="2:10" ht="16.5" thickBot="1">
      <c r="B34" s="55"/>
      <c r="C34" s="25"/>
      <c r="D34" s="40"/>
      <c r="E34" s="343"/>
      <c r="F34" s="344"/>
      <c r="G34" s="344"/>
      <c r="H34" s="344"/>
      <c r="I34" s="345"/>
      <c r="J34" s="19"/>
    </row>
    <row r="35" spans="2:10" ht="17.25" thickBot="1" thickTop="1">
      <c r="B35" s="55"/>
      <c r="C35" s="27" t="s">
        <v>43</v>
      </c>
      <c r="D35" s="28" t="s">
        <v>17</v>
      </c>
      <c r="E35" s="294">
        <v>26545649</v>
      </c>
      <c r="F35" s="294">
        <v>25629174</v>
      </c>
      <c r="G35" s="294">
        <v>26610069</v>
      </c>
      <c r="H35" s="294">
        <v>27889119</v>
      </c>
      <c r="I35" s="403">
        <v>29019000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150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147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85"/>
      <c r="J5" s="84"/>
    </row>
    <row r="6" spans="2:10" ht="15.75">
      <c r="B6" s="80"/>
      <c r="C6" s="367" t="str">
        <f>+Fedőlap!$E$13</f>
        <v>Dátum: 2012.09.28.</v>
      </c>
      <c r="D6" s="356"/>
      <c r="E6" s="356"/>
      <c r="F6" s="356"/>
      <c r="G6" s="356"/>
      <c r="H6" s="356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5">
        <v>-869962</v>
      </c>
      <c r="E8" s="295">
        <v>-743718</v>
      </c>
      <c r="F8" s="295">
        <v>-853920</v>
      </c>
      <c r="G8" s="295">
        <v>-1727103</v>
      </c>
      <c r="H8" s="349">
        <v>-533132</v>
      </c>
      <c r="I8" s="90"/>
      <c r="J8" s="91"/>
    </row>
    <row r="9" spans="2:10" ht="16.5" thickTop="1">
      <c r="B9" s="80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308" t="s">
        <v>240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1"/>
      <c r="I10" s="98"/>
      <c r="J10" s="94"/>
    </row>
    <row r="11" spans="2:10" ht="15">
      <c r="B11" s="80"/>
      <c r="C11" s="271" t="s">
        <v>49</v>
      </c>
      <c r="D11" s="296">
        <f>SUM(D12:D17)</f>
        <v>-5755</v>
      </c>
      <c r="E11" s="296">
        <f>SUM(E12:E17)</f>
        <v>-5213</v>
      </c>
      <c r="F11" s="296">
        <f>SUM(F12:F17)</f>
        <v>7125</v>
      </c>
      <c r="G11" s="296">
        <f>SUM(G12:G17)</f>
        <v>580793</v>
      </c>
      <c r="H11" s="350">
        <f>SUM(H12:H17)</f>
        <v>3981</v>
      </c>
      <c r="I11" s="100"/>
      <c r="J11" s="94"/>
    </row>
    <row r="12" spans="2:10" ht="15">
      <c r="B12" s="80"/>
      <c r="C12" s="272" t="s">
        <v>50</v>
      </c>
      <c r="D12" s="297">
        <v>20182</v>
      </c>
      <c r="E12" s="297">
        <v>21344</v>
      </c>
      <c r="F12" s="297">
        <v>19080</v>
      </c>
      <c r="G12" s="297">
        <v>25380</v>
      </c>
      <c r="H12" s="350">
        <v>1671</v>
      </c>
      <c r="I12" s="100" t="s">
        <v>18</v>
      </c>
      <c r="J12" s="94"/>
    </row>
    <row r="13" spans="2:10" ht="15">
      <c r="B13" s="80"/>
      <c r="C13" s="272" t="s">
        <v>51</v>
      </c>
      <c r="D13" s="297">
        <v>-16033</v>
      </c>
      <c r="E13" s="297">
        <v>-6746</v>
      </c>
      <c r="F13" s="297">
        <v>-8502</v>
      </c>
      <c r="G13" s="297">
        <v>-8486</v>
      </c>
      <c r="H13" s="350">
        <v>-4298</v>
      </c>
      <c r="I13" s="100"/>
      <c r="J13" s="94"/>
    </row>
    <row r="14" spans="2:10" ht="25.5">
      <c r="B14" s="80"/>
      <c r="C14" s="272" t="s">
        <v>52</v>
      </c>
      <c r="D14" s="297">
        <v>22282</v>
      </c>
      <c r="E14" s="297">
        <v>39856</v>
      </c>
      <c r="F14" s="297">
        <v>2226</v>
      </c>
      <c r="G14" s="297">
        <v>557577</v>
      </c>
      <c r="H14" s="350">
        <v>14227</v>
      </c>
      <c r="I14" s="270" t="s">
        <v>243</v>
      </c>
      <c r="J14" s="94"/>
    </row>
    <row r="15" spans="2:10" ht="15">
      <c r="B15" s="80"/>
      <c r="C15" s="272" t="s">
        <v>53</v>
      </c>
      <c r="D15" s="297">
        <v>-30740</v>
      </c>
      <c r="E15" s="297">
        <v>-16270</v>
      </c>
      <c r="F15" s="297">
        <v>-1930</v>
      </c>
      <c r="G15" s="297">
        <v>-1195</v>
      </c>
      <c r="H15" s="350">
        <v>-7000</v>
      </c>
      <c r="I15" s="270"/>
      <c r="J15" s="94"/>
    </row>
    <row r="16" spans="2:10" ht="15">
      <c r="B16" s="80"/>
      <c r="C16" s="272" t="s">
        <v>54</v>
      </c>
      <c r="D16" s="297">
        <v>-1446</v>
      </c>
      <c r="E16" s="297">
        <v>-43397</v>
      </c>
      <c r="F16" s="297">
        <v>-3749</v>
      </c>
      <c r="G16" s="297">
        <v>7517</v>
      </c>
      <c r="H16" s="350">
        <v>-619</v>
      </c>
      <c r="I16" s="100"/>
      <c r="J16" s="94"/>
    </row>
    <row r="17" spans="2:10" ht="15">
      <c r="B17" s="80"/>
      <c r="C17" s="272" t="s">
        <v>164</v>
      </c>
      <c r="D17" s="297">
        <v>0</v>
      </c>
      <c r="E17" s="297">
        <v>0</v>
      </c>
      <c r="F17" s="297">
        <v>0</v>
      </c>
      <c r="G17" s="297">
        <v>0</v>
      </c>
      <c r="H17" s="350" t="s">
        <v>251</v>
      </c>
      <c r="I17" s="348"/>
      <c r="J17" s="94"/>
    </row>
    <row r="18" spans="2:10" ht="25.5">
      <c r="B18" s="80"/>
      <c r="C18" s="101" t="s">
        <v>55</v>
      </c>
      <c r="D18" s="298">
        <v>-226</v>
      </c>
      <c r="E18" s="298">
        <v>-2432</v>
      </c>
      <c r="F18" s="298">
        <v>-1587</v>
      </c>
      <c r="G18" s="298">
        <v>-428</v>
      </c>
      <c r="H18" s="302">
        <v>0</v>
      </c>
      <c r="I18" s="370" t="s">
        <v>239</v>
      </c>
      <c r="J18" s="94"/>
    </row>
    <row r="19" spans="2:10" ht="15">
      <c r="B19" s="80"/>
      <c r="C19" s="101" t="s">
        <v>56</v>
      </c>
      <c r="D19" s="298">
        <v>-5446</v>
      </c>
      <c r="E19" s="298">
        <v>-39847</v>
      </c>
      <c r="F19" s="298">
        <v>4039</v>
      </c>
      <c r="G19" s="298">
        <v>1070</v>
      </c>
      <c r="H19" s="298">
        <v>0</v>
      </c>
      <c r="I19" s="352" t="s">
        <v>221</v>
      </c>
      <c r="J19" s="94"/>
    </row>
    <row r="20" spans="2:10" s="411" customFormat="1" ht="15">
      <c r="B20" s="62"/>
      <c r="C20" s="101"/>
      <c r="D20" s="355">
        <v>0</v>
      </c>
      <c r="E20" s="355"/>
      <c r="F20" s="355"/>
      <c r="G20" s="355"/>
      <c r="H20" s="355"/>
      <c r="I20" s="410"/>
      <c r="J20" s="94"/>
    </row>
    <row r="21" spans="2:10" ht="15">
      <c r="B21" s="80"/>
      <c r="C21" s="99" t="s">
        <v>73</v>
      </c>
      <c r="D21" s="412" t="s">
        <v>5</v>
      </c>
      <c r="E21" s="412" t="s">
        <v>5</v>
      </c>
      <c r="F21" s="412" t="s">
        <v>5</v>
      </c>
      <c r="G21" s="412" t="s">
        <v>5</v>
      </c>
      <c r="H21" s="412" t="s">
        <v>5</v>
      </c>
      <c r="I21" s="368"/>
      <c r="J21" s="94"/>
    </row>
    <row r="22" spans="2:10" ht="15">
      <c r="B22" s="80"/>
      <c r="C22" s="101" t="s">
        <v>55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352"/>
      <c r="J22" s="94"/>
    </row>
    <row r="23" spans="2:10" ht="15">
      <c r="B23" s="80"/>
      <c r="C23" s="101" t="s">
        <v>56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352"/>
      <c r="J23" s="94"/>
    </row>
    <row r="24" spans="2:10" ht="15">
      <c r="B24" s="80"/>
      <c r="C24" s="299"/>
      <c r="D24" s="300"/>
      <c r="E24" s="301"/>
      <c r="F24" s="301"/>
      <c r="G24" s="301"/>
      <c r="H24" s="351"/>
      <c r="I24" s="371"/>
      <c r="J24" s="94"/>
    </row>
    <row r="25" spans="2:10" ht="15">
      <c r="B25" s="80"/>
      <c r="C25" s="273" t="s">
        <v>58</v>
      </c>
      <c r="D25" s="407">
        <v>40310</v>
      </c>
      <c r="E25" s="407">
        <v>-76937</v>
      </c>
      <c r="F25" s="407">
        <v>-5065</v>
      </c>
      <c r="G25" s="407">
        <v>-30701</v>
      </c>
      <c r="H25" s="407">
        <v>-13004</v>
      </c>
      <c r="I25" s="368"/>
      <c r="J25" s="94"/>
    </row>
    <row r="26" spans="2:10" ht="15">
      <c r="B26" s="80"/>
      <c r="C26" s="99"/>
      <c r="D26" s="280"/>
      <c r="E26" s="281"/>
      <c r="F26" s="281"/>
      <c r="G26" s="281"/>
      <c r="H26" s="291"/>
      <c r="I26" s="368"/>
      <c r="J26" s="94"/>
    </row>
    <row r="27" spans="2:10" ht="15">
      <c r="B27" s="80"/>
      <c r="C27" s="273" t="s">
        <v>59</v>
      </c>
      <c r="D27" s="297">
        <v>26700</v>
      </c>
      <c r="E27" s="297">
        <v>74360</v>
      </c>
      <c r="F27" s="297">
        <v>5171</v>
      </c>
      <c r="G27" s="297">
        <v>43294</v>
      </c>
      <c r="H27" s="350">
        <v>-62679</v>
      </c>
      <c r="I27" s="368"/>
      <c r="J27" s="94"/>
    </row>
    <row r="28" spans="2:10" ht="15">
      <c r="B28" s="80"/>
      <c r="C28" s="101" t="s">
        <v>55</v>
      </c>
      <c r="D28" s="298">
        <v>-6067</v>
      </c>
      <c r="E28" s="298">
        <v>8361</v>
      </c>
      <c r="F28" s="298">
        <v>9072</v>
      </c>
      <c r="G28" s="298">
        <v>-6397</v>
      </c>
      <c r="H28" s="298">
        <v>0</v>
      </c>
      <c r="I28" s="352" t="s">
        <v>77</v>
      </c>
      <c r="J28" s="94"/>
    </row>
    <row r="29" spans="2:10" ht="15">
      <c r="B29" s="80"/>
      <c r="C29" s="101" t="s">
        <v>56</v>
      </c>
      <c r="D29" s="298">
        <v>-14192</v>
      </c>
      <c r="E29" s="298">
        <v>61027</v>
      </c>
      <c r="F29" s="298">
        <v>-9403</v>
      </c>
      <c r="G29" s="298">
        <v>46884</v>
      </c>
      <c r="H29" s="298">
        <v>-91307</v>
      </c>
      <c r="I29" s="352" t="s">
        <v>85</v>
      </c>
      <c r="J29" s="94"/>
    </row>
    <row r="30" spans="2:10" ht="15">
      <c r="B30" s="80"/>
      <c r="C30" s="101" t="s">
        <v>57</v>
      </c>
      <c r="D30" s="298">
        <v>0</v>
      </c>
      <c r="E30" s="298">
        <v>-21814</v>
      </c>
      <c r="F30" s="298">
        <v>21814</v>
      </c>
      <c r="G30" s="298">
        <v>0</v>
      </c>
      <c r="H30" s="298">
        <v>0</v>
      </c>
      <c r="I30" s="352" t="s">
        <v>217</v>
      </c>
      <c r="J30" s="94"/>
    </row>
    <row r="31" spans="2:10" ht="15">
      <c r="B31" s="80"/>
      <c r="C31" s="101" t="s">
        <v>61</v>
      </c>
      <c r="D31" s="298">
        <v>32893</v>
      </c>
      <c r="E31" s="298">
        <v>12800</v>
      </c>
      <c r="F31" s="298">
        <v>12800</v>
      </c>
      <c r="G31" s="298">
        <v>800</v>
      </c>
      <c r="H31" s="298">
        <v>748</v>
      </c>
      <c r="I31" s="352" t="s">
        <v>232</v>
      </c>
      <c r="J31" s="94"/>
    </row>
    <row r="32" spans="2:10" ht="15">
      <c r="B32" s="80"/>
      <c r="C32" s="101" t="s">
        <v>62</v>
      </c>
      <c r="D32" s="298">
        <v>6961</v>
      </c>
      <c r="E32" s="298">
        <v>-2654</v>
      </c>
      <c r="F32" s="298">
        <v>-35789</v>
      </c>
      <c r="G32" s="298">
        <v>-19819</v>
      </c>
      <c r="H32" s="298">
        <v>92884</v>
      </c>
      <c r="I32" s="352" t="s">
        <v>225</v>
      </c>
      <c r="J32" s="94"/>
    </row>
    <row r="33" spans="2:10" ht="15">
      <c r="B33" s="80"/>
      <c r="C33" s="101" t="s">
        <v>155</v>
      </c>
      <c r="D33" s="298">
        <v>3610</v>
      </c>
      <c r="E33" s="298">
        <v>20573</v>
      </c>
      <c r="F33" s="298">
        <v>10680</v>
      </c>
      <c r="G33" s="298">
        <v>31238</v>
      </c>
      <c r="H33" s="298">
        <v>-65004</v>
      </c>
      <c r="I33" s="352" t="s">
        <v>86</v>
      </c>
      <c r="J33" s="94"/>
    </row>
    <row r="34" spans="2:10" ht="15">
      <c r="B34" s="80"/>
      <c r="C34" s="101" t="s">
        <v>156</v>
      </c>
      <c r="D34" s="298">
        <v>3495</v>
      </c>
      <c r="E34" s="298">
        <v>-3933</v>
      </c>
      <c r="F34" s="298">
        <v>-4003</v>
      </c>
      <c r="G34" s="298">
        <v>-9412</v>
      </c>
      <c r="H34" s="298">
        <v>0</v>
      </c>
      <c r="I34" s="413" t="s">
        <v>242</v>
      </c>
      <c r="J34" s="94"/>
    </row>
    <row r="35" spans="2:10" ht="15">
      <c r="B35" s="80"/>
      <c r="C35" s="273" t="s">
        <v>60</v>
      </c>
      <c r="D35" s="297">
        <v>-5350</v>
      </c>
      <c r="E35" s="297">
        <v>-68139</v>
      </c>
      <c r="F35" s="297">
        <v>-37074</v>
      </c>
      <c r="G35" s="297">
        <v>-66464</v>
      </c>
      <c r="H35" s="297">
        <v>-11000</v>
      </c>
      <c r="I35" s="368"/>
      <c r="J35" s="94"/>
    </row>
    <row r="36" spans="2:10" ht="15">
      <c r="B36" s="80"/>
      <c r="C36" s="101" t="s">
        <v>55</v>
      </c>
      <c r="D36" s="298">
        <v>9099</v>
      </c>
      <c r="E36" s="298">
        <v>-56090</v>
      </c>
      <c r="F36" s="298">
        <v>-28148</v>
      </c>
      <c r="G36" s="298">
        <v>11921</v>
      </c>
      <c r="H36" s="298">
        <v>-10000</v>
      </c>
      <c r="I36" s="415" t="s">
        <v>244</v>
      </c>
      <c r="J36" s="94"/>
    </row>
    <row r="37" spans="2:10" ht="15">
      <c r="B37" s="80"/>
      <c r="C37" s="101" t="s">
        <v>56</v>
      </c>
      <c r="D37" s="298">
        <v>740</v>
      </c>
      <c r="E37" s="298">
        <v>966</v>
      </c>
      <c r="F37" s="298">
        <v>5097</v>
      </c>
      <c r="G37" s="298">
        <v>-4073</v>
      </c>
      <c r="H37" s="298">
        <v>0</v>
      </c>
      <c r="I37" s="415" t="s">
        <v>245</v>
      </c>
      <c r="J37" s="94"/>
    </row>
    <row r="38" spans="2:10" ht="15">
      <c r="B38" s="80"/>
      <c r="C38" s="101" t="s">
        <v>57</v>
      </c>
      <c r="D38" s="298">
        <v>-18546</v>
      </c>
      <c r="E38" s="298">
        <v>-47137</v>
      </c>
      <c r="F38" s="298">
        <v>-6348</v>
      </c>
      <c r="G38" s="298">
        <v>-81906</v>
      </c>
      <c r="H38" s="298">
        <v>0</v>
      </c>
      <c r="I38" s="415" t="s">
        <v>246</v>
      </c>
      <c r="J38" s="94"/>
    </row>
    <row r="39" spans="2:10" ht="15">
      <c r="B39" s="80"/>
      <c r="C39" s="101" t="s">
        <v>61</v>
      </c>
      <c r="D39" s="298">
        <v>14677</v>
      </c>
      <c r="E39" s="298">
        <v>48165</v>
      </c>
      <c r="F39" s="298">
        <v>-3299</v>
      </c>
      <c r="G39" s="298">
        <v>4249</v>
      </c>
      <c r="H39" s="298">
        <v>0</v>
      </c>
      <c r="I39" s="415" t="s">
        <v>247</v>
      </c>
      <c r="J39" s="94"/>
    </row>
    <row r="40" spans="2:10" ht="15">
      <c r="B40" s="80"/>
      <c r="C40" s="101" t="s">
        <v>62</v>
      </c>
      <c r="D40" s="298">
        <v>-11447</v>
      </c>
      <c r="E40" s="298">
        <v>-13955</v>
      </c>
      <c r="F40" s="298">
        <v>-556</v>
      </c>
      <c r="G40" s="298">
        <v>4031</v>
      </c>
      <c r="H40" s="298">
        <v>0</v>
      </c>
      <c r="I40" s="415" t="s">
        <v>248</v>
      </c>
      <c r="J40" s="94"/>
    </row>
    <row r="41" spans="2:10" ht="15">
      <c r="B41" s="80"/>
      <c r="C41" s="101" t="s">
        <v>155</v>
      </c>
      <c r="D41" s="298">
        <v>127</v>
      </c>
      <c r="E41" s="298">
        <v>-88</v>
      </c>
      <c r="F41" s="298">
        <v>-3820</v>
      </c>
      <c r="G41" s="298">
        <v>-686</v>
      </c>
      <c r="H41" s="298">
        <v>-1000</v>
      </c>
      <c r="I41" s="416" t="s">
        <v>249</v>
      </c>
      <c r="J41" s="94"/>
    </row>
    <row r="42" spans="2:10" ht="15">
      <c r="B42" s="80"/>
      <c r="C42" s="99"/>
      <c r="D42" s="287"/>
      <c r="E42" s="287"/>
      <c r="F42" s="287"/>
      <c r="G42" s="287"/>
      <c r="H42" s="282"/>
      <c r="I42" s="368"/>
      <c r="J42" s="94"/>
    </row>
    <row r="43" spans="2:10" ht="60">
      <c r="B43" s="80"/>
      <c r="C43" s="274" t="s">
        <v>63</v>
      </c>
      <c r="D43" s="407" t="s">
        <v>5</v>
      </c>
      <c r="E43" s="407" t="s">
        <v>5</v>
      </c>
      <c r="F43" s="407" t="s">
        <v>5</v>
      </c>
      <c r="G43" s="407" t="s">
        <v>5</v>
      </c>
      <c r="H43" s="407" t="s">
        <v>5</v>
      </c>
      <c r="I43" s="368"/>
      <c r="J43" s="94"/>
    </row>
    <row r="44" spans="2:10" ht="15">
      <c r="B44" s="80"/>
      <c r="C44" s="273" t="s">
        <v>64</v>
      </c>
      <c r="D44" s="346">
        <f>SUM(D45:D48)</f>
        <v>-3590</v>
      </c>
      <c r="E44" s="346">
        <f>SUM(E45:E48)</f>
        <v>-52801</v>
      </c>
      <c r="F44" s="346">
        <f>SUM(F45:F48)</f>
        <v>67168</v>
      </c>
      <c r="G44" s="346">
        <f>SUM(G45:G48)</f>
        <v>2376186</v>
      </c>
      <c r="H44" s="346">
        <f>SUM(H45:H48)</f>
        <v>100489</v>
      </c>
      <c r="I44" s="368"/>
      <c r="J44" s="94"/>
    </row>
    <row r="45" spans="2:10" ht="15">
      <c r="B45" s="80"/>
      <c r="C45" s="101" t="s">
        <v>55</v>
      </c>
      <c r="D45" s="298">
        <v>28321</v>
      </c>
      <c r="E45" s="298">
        <v>-32470</v>
      </c>
      <c r="F45" s="298">
        <v>58776</v>
      </c>
      <c r="G45" s="298">
        <v>66286</v>
      </c>
      <c r="H45" s="298">
        <v>95100</v>
      </c>
      <c r="I45" s="352" t="s">
        <v>237</v>
      </c>
      <c r="J45" s="94"/>
    </row>
    <row r="46" spans="2:10" ht="15">
      <c r="B46" s="80"/>
      <c r="C46" s="101" t="s">
        <v>56</v>
      </c>
      <c r="D46" s="298">
        <v>0</v>
      </c>
      <c r="E46" s="298">
        <v>0</v>
      </c>
      <c r="F46" s="298">
        <v>0</v>
      </c>
      <c r="G46" s="298">
        <v>2273716</v>
      </c>
      <c r="H46" s="298">
        <v>59192</v>
      </c>
      <c r="I46" s="352" t="s">
        <v>229</v>
      </c>
      <c r="J46" s="94"/>
    </row>
    <row r="47" spans="2:10" ht="15">
      <c r="B47" s="80"/>
      <c r="C47" s="101" t="s">
        <v>57</v>
      </c>
      <c r="D47" s="298">
        <v>-24475</v>
      </c>
      <c r="E47" s="298">
        <v>-22581</v>
      </c>
      <c r="F47" s="298">
        <v>4877</v>
      </c>
      <c r="G47" s="298">
        <v>32126</v>
      </c>
      <c r="H47" s="298">
        <v>-53803</v>
      </c>
      <c r="I47" s="352" t="s">
        <v>230</v>
      </c>
      <c r="J47" s="94"/>
    </row>
    <row r="48" spans="2:10" ht="15">
      <c r="B48" s="80"/>
      <c r="C48" s="101" t="s">
        <v>61</v>
      </c>
      <c r="D48" s="298">
        <v>-7436</v>
      </c>
      <c r="E48" s="298">
        <v>2250</v>
      </c>
      <c r="F48" s="298">
        <v>3515</v>
      </c>
      <c r="G48" s="298">
        <v>4058</v>
      </c>
      <c r="H48" s="298">
        <v>0</v>
      </c>
      <c r="I48" s="352" t="s">
        <v>231</v>
      </c>
      <c r="J48" s="94"/>
    </row>
    <row r="49" spans="2:10" ht="15">
      <c r="B49" s="62"/>
      <c r="C49" s="101"/>
      <c r="D49" s="280"/>
      <c r="E49" s="281"/>
      <c r="F49" s="281"/>
      <c r="G49" s="281"/>
      <c r="H49" s="282"/>
      <c r="I49" s="368"/>
      <c r="J49" s="94"/>
    </row>
    <row r="50" spans="2:10" ht="15">
      <c r="B50" s="80"/>
      <c r="C50" s="273" t="s">
        <v>65</v>
      </c>
      <c r="D50" s="297">
        <f>SUM(D51:D61)</f>
        <v>-110642</v>
      </c>
      <c r="E50" s="297">
        <f>SUM(E51:E61)</f>
        <v>-101405</v>
      </c>
      <c r="F50" s="297">
        <f>SUM(F51:F61)</f>
        <v>-156758</v>
      </c>
      <c r="G50" s="297">
        <f>SUM(G51:G61)</f>
        <v>-176038</v>
      </c>
      <c r="H50" s="297">
        <f>SUM(H51:H61)</f>
        <v>-170952</v>
      </c>
      <c r="I50" s="368"/>
      <c r="J50" s="94"/>
    </row>
    <row r="51" spans="2:10" ht="15">
      <c r="B51" s="80"/>
      <c r="C51" s="260" t="s">
        <v>55</v>
      </c>
      <c r="D51" s="298">
        <v>0</v>
      </c>
      <c r="E51" s="298">
        <v>-67360</v>
      </c>
      <c r="F51" s="298">
        <v>-156697</v>
      </c>
      <c r="G51" s="298">
        <v>-95386</v>
      </c>
      <c r="H51" s="298">
        <v>-83654</v>
      </c>
      <c r="I51" s="352" t="s">
        <v>88</v>
      </c>
      <c r="J51" s="94"/>
    </row>
    <row r="52" spans="2:10" s="259" customFormat="1" ht="15">
      <c r="B52" s="257"/>
      <c r="C52" s="260" t="s">
        <v>56</v>
      </c>
      <c r="D52" s="298">
        <v>-6835</v>
      </c>
      <c r="E52" s="298">
        <v>-5128</v>
      </c>
      <c r="F52" s="298">
        <v>-2518</v>
      </c>
      <c r="G52" s="298">
        <v>-2692</v>
      </c>
      <c r="H52" s="298">
        <v>-5171</v>
      </c>
      <c r="I52" s="352" t="s">
        <v>89</v>
      </c>
      <c r="J52" s="258"/>
    </row>
    <row r="53" spans="2:10" ht="25.5">
      <c r="B53" s="80"/>
      <c r="C53" s="260" t="s">
        <v>61</v>
      </c>
      <c r="D53" s="298">
        <v>-102500</v>
      </c>
      <c r="E53" s="298">
        <v>0</v>
      </c>
      <c r="F53" s="298">
        <v>0</v>
      </c>
      <c r="G53" s="298">
        <v>0</v>
      </c>
      <c r="H53" s="298">
        <v>0</v>
      </c>
      <c r="I53" s="353" t="s">
        <v>152</v>
      </c>
      <c r="J53" s="94"/>
    </row>
    <row r="54" spans="2:10" ht="15" customHeight="1">
      <c r="B54" s="80"/>
      <c r="C54" s="260" t="s">
        <v>62</v>
      </c>
      <c r="D54" s="298">
        <v>0</v>
      </c>
      <c r="E54" s="298">
        <v>-4118</v>
      </c>
      <c r="F54" s="298">
        <v>0</v>
      </c>
      <c r="G54" s="298">
        <v>0</v>
      </c>
      <c r="H54" s="298">
        <v>0</v>
      </c>
      <c r="I54" s="352" t="s">
        <v>223</v>
      </c>
      <c r="J54" s="94"/>
    </row>
    <row r="55" spans="2:10" ht="15">
      <c r="B55" s="80"/>
      <c r="C55" s="260" t="s">
        <v>155</v>
      </c>
      <c r="D55" s="298">
        <v>0</v>
      </c>
      <c r="E55" s="298">
        <v>-18800</v>
      </c>
      <c r="F55" s="298">
        <v>18800</v>
      </c>
      <c r="G55" s="298">
        <v>0</v>
      </c>
      <c r="H55" s="298">
        <v>0</v>
      </c>
      <c r="I55" s="352" t="s">
        <v>218</v>
      </c>
      <c r="J55" s="94"/>
    </row>
    <row r="56" spans="2:10" ht="15">
      <c r="B56" s="80"/>
      <c r="C56" s="260" t="s">
        <v>156</v>
      </c>
      <c r="D56" s="298">
        <v>0</v>
      </c>
      <c r="E56" s="298">
        <v>-2926</v>
      </c>
      <c r="F56" s="298">
        <v>0</v>
      </c>
      <c r="G56" s="298">
        <v>0</v>
      </c>
      <c r="H56" s="298">
        <v>0</v>
      </c>
      <c r="I56" s="353" t="s">
        <v>219</v>
      </c>
      <c r="J56" s="94"/>
    </row>
    <row r="57" spans="2:10" ht="15">
      <c r="B57" s="80"/>
      <c r="C57" s="260" t="s">
        <v>157</v>
      </c>
      <c r="D57" s="298">
        <v>0</v>
      </c>
      <c r="E57" s="298">
        <v>0</v>
      </c>
      <c r="F57" s="298">
        <v>-7332</v>
      </c>
      <c r="G57" s="298">
        <v>0</v>
      </c>
      <c r="H57" s="298">
        <v>0</v>
      </c>
      <c r="I57" s="352" t="s">
        <v>220</v>
      </c>
      <c r="J57" s="94"/>
    </row>
    <row r="58" spans="2:10" ht="15">
      <c r="B58" s="80"/>
      <c r="C58" s="260" t="s">
        <v>226</v>
      </c>
      <c r="D58" s="298">
        <v>0</v>
      </c>
      <c r="E58" s="298">
        <v>0</v>
      </c>
      <c r="F58" s="298">
        <v>-9011</v>
      </c>
      <c r="G58" s="298">
        <v>5779</v>
      </c>
      <c r="H58" s="298">
        <v>0</v>
      </c>
      <c r="I58" s="409" t="s">
        <v>250</v>
      </c>
      <c r="J58" s="94"/>
    </row>
    <row r="59" spans="2:10" ht="15">
      <c r="B59" s="80"/>
      <c r="C59" s="260" t="s">
        <v>227</v>
      </c>
      <c r="D59" s="298">
        <v>0</v>
      </c>
      <c r="E59" s="298">
        <v>0</v>
      </c>
      <c r="F59" s="298">
        <v>0</v>
      </c>
      <c r="G59" s="298">
        <v>-35000</v>
      </c>
      <c r="H59" s="298">
        <v>-27220</v>
      </c>
      <c r="I59" s="409" t="s">
        <v>233</v>
      </c>
      <c r="J59" s="94"/>
    </row>
    <row r="60" spans="2:10" ht="15">
      <c r="B60" s="80"/>
      <c r="C60" s="260" t="s">
        <v>228</v>
      </c>
      <c r="D60" s="298">
        <v>0</v>
      </c>
      <c r="E60" s="298">
        <v>0</v>
      </c>
      <c r="F60" s="298">
        <v>0</v>
      </c>
      <c r="G60" s="298">
        <v>-48739</v>
      </c>
      <c r="H60" s="298">
        <v>-54907</v>
      </c>
      <c r="I60" s="409" t="s">
        <v>234</v>
      </c>
      <c r="J60" s="94"/>
    </row>
    <row r="61" spans="2:10" ht="15">
      <c r="B61" s="80"/>
      <c r="C61" s="260" t="s">
        <v>235</v>
      </c>
      <c r="D61" s="298">
        <v>-1307</v>
      </c>
      <c r="E61" s="298">
        <v>-3073</v>
      </c>
      <c r="F61" s="298">
        <v>0</v>
      </c>
      <c r="G61" s="298">
        <v>0</v>
      </c>
      <c r="H61" s="298">
        <v>0</v>
      </c>
      <c r="I61" s="409" t="s">
        <v>236</v>
      </c>
      <c r="J61" s="94"/>
    </row>
    <row r="62" spans="2:10" ht="15.75" thickBot="1">
      <c r="B62" s="80"/>
      <c r="C62" s="99"/>
      <c r="D62" s="285"/>
      <c r="E62" s="286"/>
      <c r="F62" s="286"/>
      <c r="G62" s="286"/>
      <c r="H62" s="288"/>
      <c r="I62" s="100"/>
      <c r="J62" s="94"/>
    </row>
    <row r="63" spans="2:10" ht="17.25" thickBot="1" thickTop="1">
      <c r="B63" s="80"/>
      <c r="C63" s="173" t="s">
        <v>66</v>
      </c>
      <c r="D63" s="295">
        <f>+D8+D11+D25+D27+D35+D44+D50</f>
        <v>-928289</v>
      </c>
      <c r="E63" s="295">
        <f>+E8+E11+E25+E27+E35+E44+E50</f>
        <v>-973853</v>
      </c>
      <c r="F63" s="295">
        <f>+F8+F11+F25+F27+F35+F44+F50</f>
        <v>-973353</v>
      </c>
      <c r="G63" s="295">
        <f>+G8+G11+G25+G27+G35+G44+G50</f>
        <v>999967</v>
      </c>
      <c r="H63" s="305">
        <f>+H8+H11+H25+H27+H35+H44+H50</f>
        <v>-686297</v>
      </c>
      <c r="I63" s="106"/>
      <c r="J63" s="91"/>
    </row>
    <row r="64" spans="2:10" ht="16.5" thickTop="1">
      <c r="B64" s="80"/>
      <c r="C64" s="174" t="s">
        <v>67</v>
      </c>
      <c r="D64" s="1"/>
      <c r="E64" s="1"/>
      <c r="F64" s="1"/>
      <c r="G64" s="71"/>
      <c r="H64" s="1"/>
      <c r="I64" s="1"/>
      <c r="J64" s="94"/>
    </row>
    <row r="65" spans="2:10" ht="1.5" customHeight="1">
      <c r="B65" s="80"/>
      <c r="C65" s="107"/>
      <c r="D65" s="1"/>
      <c r="E65" s="1"/>
      <c r="F65" s="1"/>
      <c r="G65" s="1"/>
      <c r="H65" s="1"/>
      <c r="I65" s="1"/>
      <c r="J65" s="94"/>
    </row>
    <row r="66" spans="2:10" ht="15.75">
      <c r="B66" s="80"/>
      <c r="C66" s="63" t="s">
        <v>150</v>
      </c>
      <c r="D66" s="1"/>
      <c r="E66" s="1"/>
      <c r="F66" s="1"/>
      <c r="G66" s="1"/>
      <c r="H66" s="1"/>
      <c r="I66" s="1"/>
      <c r="J66" s="94"/>
    </row>
    <row r="67" spans="2:10" ht="15.75">
      <c r="B67" s="80"/>
      <c r="C67" s="108" t="s">
        <v>68</v>
      </c>
      <c r="D67" s="1"/>
      <c r="E67" s="1"/>
      <c r="F67" s="1"/>
      <c r="G67" s="1"/>
      <c r="H67" s="1"/>
      <c r="I67" s="1"/>
      <c r="J67" s="94"/>
    </row>
    <row r="68" spans="2:10" ht="3.75" customHeight="1" thickBot="1">
      <c r="B68" s="109"/>
      <c r="C68" s="110"/>
      <c r="D68" s="111"/>
      <c r="E68" s="111"/>
      <c r="F68" s="111"/>
      <c r="G68" s="111"/>
      <c r="H68" s="111"/>
      <c r="I68" s="111"/>
      <c r="J68" s="112"/>
    </row>
    <row r="69" spans="2:10" ht="15.75" thickTop="1">
      <c r="B69" s="72"/>
      <c r="C69" s="113"/>
      <c r="D69" s="2"/>
      <c r="E69" s="2"/>
      <c r="F69" s="2"/>
      <c r="G69" s="2"/>
      <c r="H69" s="2"/>
      <c r="I69" s="2"/>
      <c r="J6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146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7" t="str">
        <f>+Fedőlap!$E$13</f>
        <v>Dátum: 2012.09.28.</v>
      </c>
      <c r="D6" s="356"/>
      <c r="E6" s="356"/>
      <c r="F6" s="356"/>
      <c r="G6" s="356"/>
      <c r="H6" s="357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0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392" t="s">
        <v>5</v>
      </c>
      <c r="I8" s="121"/>
      <c r="J8" s="91"/>
    </row>
    <row r="9" spans="2:10" ht="15.75" thickTop="1">
      <c r="B9" s="12"/>
      <c r="C9" s="309" t="s">
        <v>163</v>
      </c>
      <c r="D9" s="308" t="s">
        <v>5</v>
      </c>
      <c r="E9" s="308" t="s">
        <v>5</v>
      </c>
      <c r="F9" s="308" t="s">
        <v>5</v>
      </c>
      <c r="G9" s="308" t="s">
        <v>5</v>
      </c>
      <c r="H9" s="393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1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388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388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388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388" t="s">
        <v>5</v>
      </c>
      <c r="I14" s="100"/>
      <c r="J14" s="94"/>
    </row>
    <row r="15" spans="2:10" ht="15">
      <c r="B15" s="12"/>
      <c r="C15" s="272" t="s">
        <v>164</v>
      </c>
      <c r="D15" s="105"/>
      <c r="E15" s="105"/>
      <c r="F15" s="105"/>
      <c r="G15" s="105"/>
      <c r="H15" s="388"/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388"/>
      <c r="I16" s="347"/>
      <c r="J16" s="94"/>
    </row>
    <row r="17" spans="2:10" ht="15">
      <c r="B17" s="12"/>
      <c r="C17" s="101" t="s">
        <v>56</v>
      </c>
      <c r="D17" s="298"/>
      <c r="E17" s="298"/>
      <c r="F17" s="298"/>
      <c r="G17" s="298"/>
      <c r="H17" s="388"/>
      <c r="I17" s="347"/>
      <c r="J17" s="94"/>
    </row>
    <row r="18" spans="2:10" ht="15">
      <c r="B18" s="12"/>
      <c r="C18" s="123"/>
      <c r="D18" s="102"/>
      <c r="E18" s="103"/>
      <c r="F18" s="103"/>
      <c r="G18" s="103"/>
      <c r="H18" s="389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388" t="s">
        <v>5</v>
      </c>
      <c r="I19" s="100"/>
      <c r="J19" s="94"/>
    </row>
    <row r="20" spans="2:10" ht="15">
      <c r="B20" s="12"/>
      <c r="C20" s="101" t="s">
        <v>55</v>
      </c>
      <c r="D20" s="298"/>
      <c r="E20" s="298"/>
      <c r="F20" s="298"/>
      <c r="G20" s="298"/>
      <c r="H20" s="388"/>
      <c r="I20" s="347"/>
      <c r="J20" s="94"/>
    </row>
    <row r="21" spans="2:10" ht="15">
      <c r="B21" s="12"/>
      <c r="C21" s="101" t="s">
        <v>56</v>
      </c>
      <c r="D21" s="298"/>
      <c r="E21" s="298"/>
      <c r="F21" s="298"/>
      <c r="G21" s="298"/>
      <c r="H21" s="388"/>
      <c r="I21" s="347"/>
      <c r="J21" s="94"/>
    </row>
    <row r="22" spans="2:10" ht="15">
      <c r="B22" s="12"/>
      <c r="C22" s="123"/>
      <c r="D22" s="102"/>
      <c r="E22" s="103"/>
      <c r="F22" s="103"/>
      <c r="G22" s="103"/>
      <c r="H22" s="389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388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389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388" t="s">
        <v>5</v>
      </c>
      <c r="I25" s="100"/>
      <c r="J25" s="94"/>
    </row>
    <row r="26" spans="2:10" ht="15">
      <c r="B26" s="122"/>
      <c r="C26" s="101" t="s">
        <v>55</v>
      </c>
      <c r="D26" s="298"/>
      <c r="E26" s="298"/>
      <c r="F26" s="298"/>
      <c r="G26" s="298"/>
      <c r="H26" s="388"/>
      <c r="I26" s="347"/>
      <c r="J26" s="94"/>
    </row>
    <row r="27" spans="2:10" ht="15">
      <c r="B27" s="122"/>
      <c r="C27" s="101" t="s">
        <v>56</v>
      </c>
      <c r="D27" s="298"/>
      <c r="E27" s="298"/>
      <c r="F27" s="298"/>
      <c r="G27" s="298"/>
      <c r="H27" s="388"/>
      <c r="I27" s="347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388" t="s">
        <v>5</v>
      </c>
      <c r="I28" s="100"/>
      <c r="J28" s="94"/>
    </row>
    <row r="29" spans="2:10" ht="15">
      <c r="B29" s="122"/>
      <c r="C29" s="101" t="s">
        <v>55</v>
      </c>
      <c r="D29" s="298"/>
      <c r="E29" s="298"/>
      <c r="F29" s="298"/>
      <c r="G29" s="298"/>
      <c r="H29" s="388"/>
      <c r="I29" s="347"/>
      <c r="J29" s="94"/>
    </row>
    <row r="30" spans="2:10" ht="15">
      <c r="B30" s="122"/>
      <c r="C30" s="101" t="s">
        <v>56</v>
      </c>
      <c r="D30" s="298"/>
      <c r="E30" s="298"/>
      <c r="F30" s="298"/>
      <c r="G30" s="298"/>
      <c r="H30" s="388"/>
      <c r="I30" s="347"/>
      <c r="J30" s="94"/>
    </row>
    <row r="31" spans="2:10" ht="15">
      <c r="B31" s="122"/>
      <c r="C31" s="99"/>
      <c r="D31" s="102"/>
      <c r="E31" s="103"/>
      <c r="F31" s="103"/>
      <c r="G31" s="103"/>
      <c r="H31" s="389"/>
      <c r="I31" s="100"/>
      <c r="J31" s="94"/>
    </row>
    <row r="32" spans="2:10" ht="30">
      <c r="B32" s="122"/>
      <c r="C32" s="274" t="s">
        <v>165</v>
      </c>
      <c r="D32" s="124" t="s">
        <v>5</v>
      </c>
      <c r="E32" s="124" t="s">
        <v>5</v>
      </c>
      <c r="F32" s="124" t="s">
        <v>5</v>
      </c>
      <c r="G32" s="124" t="s">
        <v>5</v>
      </c>
      <c r="H32" s="388" t="s">
        <v>5</v>
      </c>
      <c r="I32" s="100"/>
      <c r="J32" s="94"/>
    </row>
    <row r="33" spans="2:10" ht="30">
      <c r="B33" s="122"/>
      <c r="C33" s="274" t="s">
        <v>166</v>
      </c>
      <c r="D33" s="124" t="s">
        <v>5</v>
      </c>
      <c r="E33" s="124" t="s">
        <v>5</v>
      </c>
      <c r="F33" s="124" t="s">
        <v>5</v>
      </c>
      <c r="G33" s="124" t="s">
        <v>5</v>
      </c>
      <c r="H33" s="388" t="s">
        <v>5</v>
      </c>
      <c r="I33" s="100"/>
      <c r="J33" s="94"/>
    </row>
    <row r="34" spans="2:10" ht="15">
      <c r="B34" s="122"/>
      <c r="C34" s="101" t="s">
        <v>55</v>
      </c>
      <c r="D34" s="298"/>
      <c r="E34" s="298"/>
      <c r="F34" s="298"/>
      <c r="G34" s="298"/>
      <c r="H34" s="388"/>
      <c r="I34" s="347"/>
      <c r="J34" s="94"/>
    </row>
    <row r="35" spans="2:10" ht="15">
      <c r="B35" s="122"/>
      <c r="C35" s="101" t="s">
        <v>56</v>
      </c>
      <c r="D35" s="298"/>
      <c r="E35" s="298"/>
      <c r="F35" s="298"/>
      <c r="G35" s="298"/>
      <c r="H35" s="388"/>
      <c r="I35" s="347"/>
      <c r="J35" s="94"/>
    </row>
    <row r="36" spans="2:10" ht="15">
      <c r="B36" s="12"/>
      <c r="C36" s="99"/>
      <c r="D36" s="102"/>
      <c r="E36" s="103"/>
      <c r="F36" s="103"/>
      <c r="G36" s="103"/>
      <c r="H36" s="389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388" t="s">
        <v>5</v>
      </c>
      <c r="I37" s="100"/>
      <c r="J37" s="94"/>
    </row>
    <row r="38" spans="2:10" ht="15">
      <c r="B38" s="12"/>
      <c r="C38" s="101" t="s">
        <v>55</v>
      </c>
      <c r="D38" s="298"/>
      <c r="E38" s="298"/>
      <c r="F38" s="298"/>
      <c r="G38" s="298"/>
      <c r="H38" s="388"/>
      <c r="I38" s="347"/>
      <c r="J38" s="94"/>
    </row>
    <row r="39" spans="2:10" ht="15">
      <c r="B39" s="12"/>
      <c r="C39" s="101" t="s">
        <v>56</v>
      </c>
      <c r="D39" s="298"/>
      <c r="E39" s="298"/>
      <c r="F39" s="298"/>
      <c r="G39" s="298"/>
      <c r="H39" s="388"/>
      <c r="I39" s="347"/>
      <c r="J39" s="94"/>
    </row>
    <row r="40" spans="2:10" ht="15">
      <c r="B40" s="12"/>
      <c r="C40" s="101" t="s">
        <v>57</v>
      </c>
      <c r="D40" s="298"/>
      <c r="E40" s="298"/>
      <c r="F40" s="298"/>
      <c r="G40" s="298"/>
      <c r="H40" s="388"/>
      <c r="I40" s="347"/>
      <c r="J40" s="94"/>
    </row>
    <row r="41" spans="2:10" ht="15.75" thickBot="1">
      <c r="B41" s="12"/>
      <c r="C41" s="99"/>
      <c r="D41" s="95"/>
      <c r="E41" s="96"/>
      <c r="F41" s="96"/>
      <c r="G41" s="96"/>
      <c r="H41" s="390"/>
      <c r="I41" s="100"/>
      <c r="J41" s="94"/>
    </row>
    <row r="42" spans="2:10" ht="17.25" thickBot="1" thickTop="1">
      <c r="B42" s="12"/>
      <c r="C42" s="173" t="s">
        <v>74</v>
      </c>
      <c r="D42" s="339" t="s">
        <v>5</v>
      </c>
      <c r="E42" s="339" t="s">
        <v>5</v>
      </c>
      <c r="F42" s="339" t="s">
        <v>5</v>
      </c>
      <c r="G42" s="339" t="s">
        <v>5</v>
      </c>
      <c r="H42" s="391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167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zoomScalePageLayoutView="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145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7" t="str">
        <f>+Fedőlap!$E$13</f>
        <v>Dátum: 2012.09.28.</v>
      </c>
      <c r="D6" s="356"/>
      <c r="E6" s="356"/>
      <c r="F6" s="356"/>
      <c r="G6" s="356"/>
      <c r="H6" s="356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5">
        <v>15566</v>
      </c>
      <c r="E8" s="295">
        <v>-82537</v>
      </c>
      <c r="F8" s="295">
        <v>-231989</v>
      </c>
      <c r="G8" s="295">
        <v>141614</v>
      </c>
      <c r="H8" s="305">
        <v>-60000</v>
      </c>
      <c r="I8" s="121"/>
      <c r="J8" s="91"/>
    </row>
    <row r="9" spans="2:10" ht="16.5" thickTop="1">
      <c r="B9" s="12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417" t="s">
        <v>240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418"/>
      <c r="I10" s="98"/>
      <c r="J10" s="94"/>
    </row>
    <row r="11" spans="2:10" ht="15">
      <c r="B11" s="122"/>
      <c r="C11" s="171" t="s">
        <v>49</v>
      </c>
      <c r="D11" s="296">
        <f>SUM(D12:D14)</f>
        <v>-16580</v>
      </c>
      <c r="E11" s="296">
        <f>SUM(E12:E14)</f>
        <v>3176</v>
      </c>
      <c r="F11" s="296">
        <f>SUM(F12:F14)</f>
        <v>5613</v>
      </c>
      <c r="G11" s="296">
        <f>SUM(G12:G14)</f>
        <v>-23385</v>
      </c>
      <c r="H11" s="296">
        <f>SUM(H12:H14)</f>
        <v>27550</v>
      </c>
      <c r="I11" s="100"/>
      <c r="J11" s="94"/>
    </row>
    <row r="12" spans="2:10" ht="15">
      <c r="B12" s="12"/>
      <c r="C12" s="99" t="s">
        <v>70</v>
      </c>
      <c r="D12" s="297">
        <v>-7434</v>
      </c>
      <c r="E12" s="297">
        <v>-4609</v>
      </c>
      <c r="F12" s="297">
        <v>-1982</v>
      </c>
      <c r="G12" s="297">
        <v>-3140</v>
      </c>
      <c r="H12" s="296">
        <v>19150</v>
      </c>
      <c r="I12" s="100"/>
      <c r="J12" s="94"/>
    </row>
    <row r="13" spans="2:10" ht="15">
      <c r="B13" s="12"/>
      <c r="C13" s="99" t="s">
        <v>71</v>
      </c>
      <c r="D13" s="297">
        <v>-16270</v>
      </c>
      <c r="E13" s="297">
        <v>7212</v>
      </c>
      <c r="F13" s="297">
        <v>6468</v>
      </c>
      <c r="G13" s="297">
        <v>5277</v>
      </c>
      <c r="H13" s="296">
        <v>8400</v>
      </c>
      <c r="I13" s="100"/>
      <c r="J13" s="94"/>
    </row>
    <row r="14" spans="2:10" ht="15">
      <c r="B14" s="12"/>
      <c r="C14" s="99" t="s">
        <v>72</v>
      </c>
      <c r="D14" s="297">
        <v>7124</v>
      </c>
      <c r="E14" s="297">
        <v>573</v>
      </c>
      <c r="F14" s="297">
        <v>1127</v>
      </c>
      <c r="G14" s="297">
        <v>-25522</v>
      </c>
      <c r="H14" s="296">
        <v>0</v>
      </c>
      <c r="I14" s="100"/>
      <c r="J14" s="94"/>
    </row>
    <row r="15" spans="2:10" ht="15">
      <c r="B15" s="12"/>
      <c r="C15" s="272" t="s">
        <v>164</v>
      </c>
      <c r="D15" s="297">
        <v>0</v>
      </c>
      <c r="E15" s="297">
        <v>0</v>
      </c>
      <c r="F15" s="297">
        <v>0</v>
      </c>
      <c r="G15" s="297">
        <v>0</v>
      </c>
      <c r="H15" s="296">
        <v>0</v>
      </c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58"/>
      <c r="J16" s="94"/>
    </row>
    <row r="17" spans="2:10" ht="15">
      <c r="B17" s="12"/>
      <c r="C17" s="101" t="s">
        <v>56</v>
      </c>
      <c r="D17" s="303"/>
      <c r="E17" s="303"/>
      <c r="F17" s="303"/>
      <c r="G17" s="303"/>
      <c r="H17" s="419"/>
      <c r="I17" s="358"/>
      <c r="J17" s="94"/>
    </row>
    <row r="18" spans="2:10" ht="15">
      <c r="B18" s="12"/>
      <c r="C18" s="123"/>
      <c r="D18" s="285"/>
      <c r="E18" s="286"/>
      <c r="F18" s="286"/>
      <c r="G18" s="286"/>
      <c r="H18" s="418"/>
      <c r="I18" s="100"/>
      <c r="J18" s="94"/>
    </row>
    <row r="19" spans="2:10" ht="15">
      <c r="B19" s="12"/>
      <c r="C19" s="99" t="s">
        <v>73</v>
      </c>
      <c r="D19" s="297" t="s">
        <v>5</v>
      </c>
      <c r="E19" s="297" t="s">
        <v>5</v>
      </c>
      <c r="F19" s="297" t="s">
        <v>5</v>
      </c>
      <c r="G19" s="297" t="s">
        <v>5</v>
      </c>
      <c r="H19" s="296">
        <v>0</v>
      </c>
      <c r="I19" s="100"/>
      <c r="J19" s="94"/>
    </row>
    <row r="20" spans="2:10" ht="15">
      <c r="B20" s="122"/>
      <c r="C20" s="101" t="s">
        <v>55</v>
      </c>
      <c r="D20" s="298"/>
      <c r="E20" s="298"/>
      <c r="F20" s="298"/>
      <c r="G20" s="298"/>
      <c r="H20" s="298"/>
      <c r="I20" s="358"/>
      <c r="J20" s="94"/>
    </row>
    <row r="21" spans="2:10" ht="15">
      <c r="B21" s="122"/>
      <c r="C21" s="101" t="s">
        <v>56</v>
      </c>
      <c r="D21" s="303"/>
      <c r="E21" s="303"/>
      <c r="F21" s="303"/>
      <c r="G21" s="303"/>
      <c r="H21" s="419"/>
      <c r="I21" s="358"/>
      <c r="J21" s="94"/>
    </row>
    <row r="22" spans="2:10" ht="15">
      <c r="B22" s="122"/>
      <c r="C22" s="123"/>
      <c r="D22" s="285"/>
      <c r="E22" s="286"/>
      <c r="F22" s="286"/>
      <c r="G22" s="286"/>
      <c r="H22" s="418"/>
      <c r="I22" s="100"/>
      <c r="J22" s="94"/>
    </row>
    <row r="23" spans="2:10" ht="15">
      <c r="B23" s="122"/>
      <c r="C23" s="172" t="s">
        <v>58</v>
      </c>
      <c r="D23" s="297">
        <v>-1795</v>
      </c>
      <c r="E23" s="297">
        <v>0</v>
      </c>
      <c r="F23" s="297">
        <v>0</v>
      </c>
      <c r="G23" s="297">
        <v>0</v>
      </c>
      <c r="H23" s="296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418"/>
      <c r="I24" s="100"/>
      <c r="J24" s="94"/>
    </row>
    <row r="25" spans="2:10" ht="15">
      <c r="B25" s="122"/>
      <c r="C25" s="172" t="s">
        <v>59</v>
      </c>
      <c r="D25" s="297">
        <f>+D26+D27</f>
        <v>-23335</v>
      </c>
      <c r="E25" s="297">
        <f>+E26+E27</f>
        <v>-1484</v>
      </c>
      <c r="F25" s="297">
        <f>+F26+F27</f>
        <v>5423</v>
      </c>
      <c r="G25" s="297">
        <f>+G26+G27</f>
        <v>4667</v>
      </c>
      <c r="H25" s="296">
        <f>+H26+H27</f>
        <v>0</v>
      </c>
      <c r="I25" s="100"/>
      <c r="J25" s="94"/>
    </row>
    <row r="26" spans="2:10" ht="15">
      <c r="B26" s="122"/>
      <c r="C26" s="101" t="s">
        <v>55</v>
      </c>
      <c r="D26" s="298">
        <v>826</v>
      </c>
      <c r="E26" s="298">
        <v>-674</v>
      </c>
      <c r="F26" s="298">
        <v>2702</v>
      </c>
      <c r="G26" s="298">
        <v>-902</v>
      </c>
      <c r="H26" s="298">
        <v>0</v>
      </c>
      <c r="I26" s="369" t="s">
        <v>84</v>
      </c>
      <c r="J26" s="94"/>
    </row>
    <row r="27" spans="2:10" ht="15">
      <c r="B27" s="122"/>
      <c r="C27" s="101" t="s">
        <v>56</v>
      </c>
      <c r="D27" s="298">
        <v>-24161</v>
      </c>
      <c r="E27" s="298">
        <v>-810</v>
      </c>
      <c r="F27" s="298">
        <v>2721</v>
      </c>
      <c r="G27" s="298">
        <v>5569</v>
      </c>
      <c r="H27" s="298">
        <v>0</v>
      </c>
      <c r="I27" s="414" t="s">
        <v>242</v>
      </c>
      <c r="J27" s="94"/>
    </row>
    <row r="28" spans="2:10" ht="15">
      <c r="B28" s="12"/>
      <c r="C28" s="172" t="s">
        <v>60</v>
      </c>
      <c r="D28" s="297">
        <v>40249</v>
      </c>
      <c r="E28" s="297">
        <v>-18674</v>
      </c>
      <c r="F28" s="297">
        <v>-13259</v>
      </c>
      <c r="G28" s="297">
        <v>-9679</v>
      </c>
      <c r="H28" s="296">
        <v>10000</v>
      </c>
      <c r="I28" s="371"/>
      <c r="J28" s="94"/>
    </row>
    <row r="29" spans="2:10" ht="15">
      <c r="B29" s="12"/>
      <c r="C29" s="101" t="s">
        <v>55</v>
      </c>
      <c r="D29" s="298">
        <v>7346</v>
      </c>
      <c r="E29" s="298">
        <v>-16444</v>
      </c>
      <c r="F29" s="298">
        <v>-11047</v>
      </c>
      <c r="G29" s="298">
        <v>-3836</v>
      </c>
      <c r="H29" s="298">
        <v>10000</v>
      </c>
      <c r="I29" s="369" t="s">
        <v>78</v>
      </c>
      <c r="J29" s="94"/>
    </row>
    <row r="30" spans="2:10" ht="15">
      <c r="B30" s="12"/>
      <c r="C30" s="101" t="s">
        <v>56</v>
      </c>
      <c r="D30" s="298">
        <v>33021</v>
      </c>
      <c r="E30" s="298">
        <v>-4944</v>
      </c>
      <c r="F30" s="298">
        <v>14</v>
      </c>
      <c r="G30" s="298">
        <v>-2608</v>
      </c>
      <c r="H30" s="298">
        <v>0</v>
      </c>
      <c r="I30" s="369" t="s">
        <v>79</v>
      </c>
      <c r="J30" s="94"/>
    </row>
    <row r="31" spans="2:10" ht="15">
      <c r="B31" s="12"/>
      <c r="C31" s="101"/>
      <c r="D31" s="298">
        <v>-118</v>
      </c>
      <c r="E31" s="298">
        <v>2714</v>
      </c>
      <c r="F31" s="298">
        <v>-2226</v>
      </c>
      <c r="G31" s="298">
        <v>-3235</v>
      </c>
      <c r="H31" s="298">
        <v>0</v>
      </c>
      <c r="I31" s="394" t="s">
        <v>87</v>
      </c>
      <c r="J31" s="94"/>
    </row>
    <row r="32" spans="2:10" ht="15">
      <c r="B32" s="122"/>
      <c r="C32" s="99"/>
      <c r="D32" s="285"/>
      <c r="E32" s="286"/>
      <c r="F32" s="286"/>
      <c r="G32" s="286"/>
      <c r="H32" s="418"/>
      <c r="I32" s="100"/>
      <c r="J32" s="94"/>
    </row>
    <row r="33" spans="2:10" ht="15" customHeight="1">
      <c r="B33" s="122"/>
      <c r="C33" s="274" t="s">
        <v>168</v>
      </c>
      <c r="D33" s="297" t="s">
        <v>5</v>
      </c>
      <c r="E33" s="297" t="s">
        <v>5</v>
      </c>
      <c r="F33" s="297" t="s">
        <v>5</v>
      </c>
      <c r="G33" s="297" t="s">
        <v>5</v>
      </c>
      <c r="H33" s="296">
        <v>0</v>
      </c>
      <c r="I33" s="100"/>
      <c r="J33" s="94"/>
    </row>
    <row r="34" spans="2:10" ht="15" customHeight="1">
      <c r="B34" s="12"/>
      <c r="C34" s="274" t="s">
        <v>169</v>
      </c>
      <c r="D34" s="297">
        <f>D35+D36</f>
        <v>-1561</v>
      </c>
      <c r="E34" s="297">
        <f>E35+E36</f>
        <v>-3371</v>
      </c>
      <c r="F34" s="297">
        <f>F35+F36</f>
        <v>5532</v>
      </c>
      <c r="G34" s="297">
        <f>G35+G36</f>
        <v>2010</v>
      </c>
      <c r="H34" s="296">
        <f>H35+H36</f>
        <v>-48</v>
      </c>
      <c r="I34" s="100"/>
      <c r="J34" s="94"/>
    </row>
    <row r="35" spans="2:10" ht="15">
      <c r="B35" s="122"/>
      <c r="C35" s="101" t="s">
        <v>55</v>
      </c>
      <c r="D35" s="298">
        <v>117</v>
      </c>
      <c r="E35" s="298">
        <v>-197</v>
      </c>
      <c r="F35" s="298">
        <v>-1</v>
      </c>
      <c r="G35" s="298">
        <v>-455</v>
      </c>
      <c r="H35" s="298">
        <v>-48</v>
      </c>
      <c r="I35" s="369" t="s">
        <v>153</v>
      </c>
      <c r="J35" s="94"/>
    </row>
    <row r="36" spans="2:10" ht="15">
      <c r="B36" s="122"/>
      <c r="C36" s="101" t="s">
        <v>56</v>
      </c>
      <c r="D36" s="298">
        <v>-1678</v>
      </c>
      <c r="E36" s="298">
        <v>-3174</v>
      </c>
      <c r="F36" s="298">
        <v>5533</v>
      </c>
      <c r="G36" s="298">
        <v>2465</v>
      </c>
      <c r="H36" s="298">
        <v>0</v>
      </c>
      <c r="I36" s="369" t="s">
        <v>158</v>
      </c>
      <c r="J36" s="94"/>
    </row>
    <row r="37" spans="2:10" ht="15">
      <c r="B37" s="129"/>
      <c r="C37" s="99"/>
      <c r="D37" s="285"/>
      <c r="E37" s="286"/>
      <c r="F37" s="286"/>
      <c r="G37" s="286"/>
      <c r="H37" s="418"/>
      <c r="I37" s="368"/>
      <c r="J37" s="94"/>
    </row>
    <row r="38" spans="2:10" ht="15">
      <c r="B38" s="12"/>
      <c r="C38" s="172" t="s">
        <v>65</v>
      </c>
      <c r="D38" s="297">
        <f>+D39+D40+D41</f>
        <v>5801</v>
      </c>
      <c r="E38" s="297">
        <f>+E39+E40+E41</f>
        <v>3740</v>
      </c>
      <c r="F38" s="297">
        <f>+F39+F40+F41</f>
        <v>3191</v>
      </c>
      <c r="G38" s="297">
        <f>+G39+G40+G41</f>
        <v>60346</v>
      </c>
      <c r="H38" s="296">
        <f>+H39+H40+H41</f>
        <v>0</v>
      </c>
      <c r="I38" s="368"/>
      <c r="J38" s="94"/>
    </row>
    <row r="39" spans="2:10" ht="15">
      <c r="B39" s="12"/>
      <c r="C39" s="101" t="s">
        <v>55</v>
      </c>
      <c r="D39" s="298">
        <v>5801</v>
      </c>
      <c r="E39" s="298">
        <v>3740</v>
      </c>
      <c r="F39" s="298">
        <v>3191</v>
      </c>
      <c r="G39" s="298">
        <v>1329</v>
      </c>
      <c r="H39" s="298">
        <v>0</v>
      </c>
      <c r="I39" s="369" t="s">
        <v>151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0</v>
      </c>
      <c r="G40" s="298">
        <v>59017</v>
      </c>
      <c r="H40" s="298">
        <v>0</v>
      </c>
      <c r="I40" s="369" t="s">
        <v>238</v>
      </c>
      <c r="J40" s="94"/>
    </row>
    <row r="41" spans="2:10" ht="15">
      <c r="B41" s="12"/>
      <c r="C41" s="101" t="s">
        <v>57</v>
      </c>
      <c r="D41" s="298"/>
      <c r="E41" s="298"/>
      <c r="F41" s="298"/>
      <c r="G41" s="298"/>
      <c r="H41" s="298"/>
      <c r="I41" s="358"/>
      <c r="J41" s="94"/>
    </row>
    <row r="42" spans="2:10" ht="15.75" thickBot="1">
      <c r="B42" s="12"/>
      <c r="C42" s="99"/>
      <c r="D42" s="289"/>
      <c r="E42" s="290"/>
      <c r="F42" s="290"/>
      <c r="G42" s="290"/>
      <c r="H42" s="420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18345</v>
      </c>
      <c r="E43" s="279">
        <f>E8+E11+E23+E25+E28+E38+E34</f>
        <v>-99150</v>
      </c>
      <c r="F43" s="279">
        <f>F8+F11+F23+F25+F28+F34+F38</f>
        <v>-225489</v>
      </c>
      <c r="G43" s="279">
        <f>G8+G11+G23+G25+G28+G34+G38</f>
        <v>175573</v>
      </c>
      <c r="H43" s="421">
        <f>H8+H11+H23+H25+H28+H34+H38</f>
        <v>-22498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167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80" zoomScaleNormal="8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144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131"/>
    </row>
    <row r="6" spans="2:10" ht="15.75">
      <c r="B6" s="12"/>
      <c r="C6" s="367" t="str">
        <f>+Fedőlap!$E$13</f>
        <v>Dátum: 2012.09.28.</v>
      </c>
      <c r="D6" s="356"/>
      <c r="E6" s="356"/>
      <c r="F6" s="356"/>
      <c r="G6" s="356"/>
      <c r="H6" s="356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81</v>
      </c>
      <c r="D8" s="295">
        <v>-67494</v>
      </c>
      <c r="E8" s="295">
        <v>-156697</v>
      </c>
      <c r="F8" s="295">
        <v>-95386</v>
      </c>
      <c r="G8" s="295">
        <v>-83653</v>
      </c>
      <c r="H8" s="305">
        <v>-106434</v>
      </c>
      <c r="I8" s="132"/>
      <c r="J8" s="91"/>
    </row>
    <row r="9" spans="2:10" ht="16.5" thickTop="1">
      <c r="B9" s="12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417" t="s">
        <v>240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82"/>
      <c r="I10" s="98"/>
      <c r="J10" s="94"/>
    </row>
    <row r="11" spans="2:10" ht="15">
      <c r="B11" s="122"/>
      <c r="C11" s="171" t="s">
        <v>49</v>
      </c>
      <c r="D11" s="296">
        <f>SUM(D12:D15)</f>
        <v>500</v>
      </c>
      <c r="E11" s="296">
        <f>SUM(E12:E15)</f>
        <v>35</v>
      </c>
      <c r="F11" s="296">
        <f>SUM(F12:F15)</f>
        <v>-656</v>
      </c>
      <c r="G11" s="296">
        <f>SUM(G12:G15)</f>
        <v>-6</v>
      </c>
      <c r="H11" s="296">
        <f>SUM(H12:H15)</f>
        <v>0</v>
      </c>
      <c r="I11" s="100"/>
      <c r="J11" s="94"/>
    </row>
    <row r="12" spans="2:10" ht="15">
      <c r="B12" s="12"/>
      <c r="C12" s="99" t="s">
        <v>70</v>
      </c>
      <c r="D12" s="304">
        <v>502</v>
      </c>
      <c r="E12" s="304">
        <v>40</v>
      </c>
      <c r="F12" s="304">
        <v>-654</v>
      </c>
      <c r="G12" s="304">
        <v>-5</v>
      </c>
      <c r="H12" s="422">
        <v>0</v>
      </c>
      <c r="I12" s="100"/>
      <c r="J12" s="94"/>
    </row>
    <row r="13" spans="2:10" ht="15">
      <c r="B13" s="12"/>
      <c r="C13" s="99" t="s">
        <v>71</v>
      </c>
      <c r="D13" s="304">
        <v>-2</v>
      </c>
      <c r="E13" s="304">
        <v>-5</v>
      </c>
      <c r="F13" s="304">
        <v>-2</v>
      </c>
      <c r="G13" s="304">
        <v>-1</v>
      </c>
      <c r="H13" s="422">
        <v>0</v>
      </c>
      <c r="I13" s="100"/>
      <c r="J13" s="94"/>
    </row>
    <row r="14" spans="2:10" ht="15">
      <c r="B14" s="12"/>
      <c r="C14" s="99" t="s">
        <v>72</v>
      </c>
      <c r="D14" s="304" t="s">
        <v>5</v>
      </c>
      <c r="E14" s="304" t="s">
        <v>5</v>
      </c>
      <c r="F14" s="304" t="s">
        <v>5</v>
      </c>
      <c r="G14" s="304" t="s">
        <v>5</v>
      </c>
      <c r="H14" s="422" t="s">
        <v>5</v>
      </c>
      <c r="I14" s="100"/>
      <c r="J14" s="94"/>
    </row>
    <row r="15" spans="2:10" ht="15">
      <c r="B15" s="12"/>
      <c r="C15" s="272" t="s">
        <v>164</v>
      </c>
      <c r="D15" s="304" t="s">
        <v>5</v>
      </c>
      <c r="E15" s="304" t="s">
        <v>5</v>
      </c>
      <c r="F15" s="304" t="s">
        <v>5</v>
      </c>
      <c r="G15" s="304" t="s">
        <v>5</v>
      </c>
      <c r="H15" s="422" t="s">
        <v>5</v>
      </c>
      <c r="I15" s="100"/>
      <c r="J15" s="94"/>
    </row>
    <row r="16" spans="2:10" ht="15">
      <c r="B16" s="12"/>
      <c r="C16" s="101" t="s">
        <v>56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358"/>
      <c r="J16" s="94"/>
    </row>
    <row r="17" spans="2:10" ht="15">
      <c r="B17" s="12"/>
      <c r="C17" s="101" t="s">
        <v>56</v>
      </c>
      <c r="D17" s="365">
        <v>0</v>
      </c>
      <c r="E17" s="365">
        <v>0</v>
      </c>
      <c r="F17" s="365">
        <v>0</v>
      </c>
      <c r="G17" s="365">
        <v>0</v>
      </c>
      <c r="H17" s="298">
        <v>0</v>
      </c>
      <c r="I17" s="358"/>
      <c r="J17" s="94"/>
    </row>
    <row r="18" spans="2:10" ht="15">
      <c r="B18" s="12"/>
      <c r="C18" s="123"/>
      <c r="D18" s="283"/>
      <c r="E18" s="284"/>
      <c r="F18" s="284"/>
      <c r="G18" s="284"/>
      <c r="H18" s="423"/>
      <c r="I18" s="100"/>
      <c r="J18" s="94"/>
    </row>
    <row r="19" spans="2:10" ht="15">
      <c r="B19" s="12"/>
      <c r="C19" s="99" t="s">
        <v>73</v>
      </c>
      <c r="D19" s="304" t="s">
        <v>5</v>
      </c>
      <c r="E19" s="304" t="s">
        <v>5</v>
      </c>
      <c r="F19" s="304" t="s">
        <v>5</v>
      </c>
      <c r="G19" s="304" t="s">
        <v>5</v>
      </c>
      <c r="H19" s="422" t="s">
        <v>5</v>
      </c>
      <c r="I19" s="100"/>
      <c r="J19" s="94"/>
    </row>
    <row r="20" spans="2:10" ht="15">
      <c r="B20" s="122"/>
      <c r="C20" s="101" t="s">
        <v>55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358"/>
      <c r="J20" s="94"/>
    </row>
    <row r="21" spans="2:10" ht="15">
      <c r="B21" s="122"/>
      <c r="C21" s="101" t="s">
        <v>56</v>
      </c>
      <c r="D21" s="365">
        <v>0</v>
      </c>
      <c r="E21" s="365">
        <v>0</v>
      </c>
      <c r="F21" s="365">
        <v>0</v>
      </c>
      <c r="G21" s="365">
        <v>0</v>
      </c>
      <c r="H21" s="298">
        <v>0</v>
      </c>
      <c r="I21" s="358"/>
      <c r="J21" s="94"/>
    </row>
    <row r="22" spans="2:10" ht="15">
      <c r="B22" s="122"/>
      <c r="C22" s="123"/>
      <c r="D22" s="283"/>
      <c r="E22" s="284"/>
      <c r="F22" s="284"/>
      <c r="G22" s="284"/>
      <c r="H22" s="423"/>
      <c r="I22" s="100"/>
      <c r="J22" s="94"/>
    </row>
    <row r="23" spans="2:10" ht="15">
      <c r="B23" s="122"/>
      <c r="C23" s="172" t="s">
        <v>58</v>
      </c>
      <c r="D23" s="304">
        <v>0</v>
      </c>
      <c r="E23" s="304">
        <v>0</v>
      </c>
      <c r="F23" s="304">
        <v>0</v>
      </c>
      <c r="G23" s="304">
        <v>0</v>
      </c>
      <c r="H23" s="422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423"/>
      <c r="I24" s="100"/>
      <c r="J24" s="94"/>
    </row>
    <row r="25" spans="2:10" ht="15">
      <c r="B25" s="122"/>
      <c r="C25" s="172" t="s">
        <v>59</v>
      </c>
      <c r="D25" s="297">
        <f>SUM(D26:D29)</f>
        <v>-13607</v>
      </c>
      <c r="E25" s="297">
        <f>SUM(E26:E29)</f>
        <v>-19553</v>
      </c>
      <c r="F25" s="297">
        <f>SUM(F26:F29)</f>
        <v>523</v>
      </c>
      <c r="G25" s="297">
        <f>SUM(G26:G29)</f>
        <v>24888</v>
      </c>
      <c r="H25" s="296">
        <f>SUM(H26:H29)</f>
        <v>6100</v>
      </c>
      <c r="I25" s="100"/>
      <c r="J25" s="94"/>
    </row>
    <row r="26" spans="2:10" ht="15">
      <c r="B26" s="122"/>
      <c r="C26" s="101" t="s">
        <v>55</v>
      </c>
      <c r="D26" s="298">
        <v>-8</v>
      </c>
      <c r="E26" s="298">
        <v>-9</v>
      </c>
      <c r="F26" s="298">
        <v>5</v>
      </c>
      <c r="G26" s="298">
        <v>-36</v>
      </c>
      <c r="H26" s="298">
        <v>0</v>
      </c>
      <c r="I26" s="369" t="s">
        <v>77</v>
      </c>
      <c r="J26" s="94"/>
    </row>
    <row r="27" spans="2:10" ht="15">
      <c r="B27" s="122"/>
      <c r="C27" s="101" t="s">
        <v>56</v>
      </c>
      <c r="D27" s="298">
        <v>-458</v>
      </c>
      <c r="E27" s="298">
        <v>2920</v>
      </c>
      <c r="F27" s="298">
        <v>-911</v>
      </c>
      <c r="G27" s="298">
        <v>6371</v>
      </c>
      <c r="H27" s="298">
        <v>0</v>
      </c>
      <c r="I27" s="369" t="s">
        <v>222</v>
      </c>
      <c r="J27" s="94"/>
    </row>
    <row r="28" spans="2:10" ht="15">
      <c r="B28" s="122"/>
      <c r="C28" s="101" t="s">
        <v>57</v>
      </c>
      <c r="D28" s="298">
        <v>-10810</v>
      </c>
      <c r="E28" s="298">
        <v>-20060</v>
      </c>
      <c r="F28" s="298">
        <v>3654</v>
      </c>
      <c r="G28" s="298">
        <v>19700</v>
      </c>
      <c r="H28" s="298">
        <v>6100</v>
      </c>
      <c r="I28" s="369" t="s">
        <v>83</v>
      </c>
      <c r="J28" s="94"/>
    </row>
    <row r="29" spans="2:10" ht="15">
      <c r="B29" s="122"/>
      <c r="C29" s="101" t="s">
        <v>61</v>
      </c>
      <c r="D29" s="298">
        <v>-2331</v>
      </c>
      <c r="E29" s="298">
        <v>-2404</v>
      </c>
      <c r="F29" s="298">
        <v>-2225</v>
      </c>
      <c r="G29" s="298">
        <v>-1147</v>
      </c>
      <c r="H29" s="298">
        <v>0</v>
      </c>
      <c r="I29" s="413" t="s">
        <v>242</v>
      </c>
      <c r="J29" s="94"/>
    </row>
    <row r="30" spans="2:10" ht="15">
      <c r="B30" s="12"/>
      <c r="C30" s="172" t="s">
        <v>60</v>
      </c>
      <c r="D30" s="297">
        <f>SUM(D31:D32)</f>
        <v>105</v>
      </c>
      <c r="E30" s="297">
        <f>SUM(E31:E32)</f>
        <v>-349</v>
      </c>
      <c r="F30" s="297">
        <f>SUM(F31:F32)</f>
        <v>795</v>
      </c>
      <c r="G30" s="297">
        <f>SUM(G31:G32)</f>
        <v>551</v>
      </c>
      <c r="H30" s="296">
        <f>SUM(H31:H32)</f>
        <v>0</v>
      </c>
      <c r="I30" s="368"/>
      <c r="J30" s="94"/>
    </row>
    <row r="31" spans="2:10" ht="15">
      <c r="B31" s="12"/>
      <c r="C31" s="101" t="s">
        <v>55</v>
      </c>
      <c r="D31" s="298">
        <v>-70</v>
      </c>
      <c r="E31" s="298">
        <v>-81</v>
      </c>
      <c r="F31" s="298">
        <v>-32</v>
      </c>
      <c r="G31" s="298">
        <v>34</v>
      </c>
      <c r="H31" s="298">
        <v>0</v>
      </c>
      <c r="I31" s="369"/>
      <c r="J31" s="94"/>
    </row>
    <row r="32" spans="2:10" ht="15">
      <c r="B32" s="12"/>
      <c r="C32" s="101" t="s">
        <v>56</v>
      </c>
      <c r="D32" s="298">
        <v>175</v>
      </c>
      <c r="E32" s="298">
        <v>-268</v>
      </c>
      <c r="F32" s="298">
        <v>827</v>
      </c>
      <c r="G32" s="298">
        <v>517</v>
      </c>
      <c r="H32" s="298">
        <v>0</v>
      </c>
      <c r="I32" s="369"/>
      <c r="J32" s="94"/>
    </row>
    <row r="33" spans="2:10" ht="15">
      <c r="B33" s="122"/>
      <c r="C33" s="99"/>
      <c r="D33" s="285"/>
      <c r="E33" s="286"/>
      <c r="F33" s="286"/>
      <c r="G33" s="286"/>
      <c r="H33" s="418"/>
      <c r="I33" s="368"/>
      <c r="J33" s="94"/>
    </row>
    <row r="34" spans="2:10" ht="15" customHeight="1">
      <c r="B34" s="122"/>
      <c r="C34" s="274" t="s">
        <v>170</v>
      </c>
      <c r="D34" s="297" t="s">
        <v>5</v>
      </c>
      <c r="E34" s="297" t="s">
        <v>5</v>
      </c>
      <c r="F34" s="297" t="s">
        <v>5</v>
      </c>
      <c r="G34" s="297" t="s">
        <v>5</v>
      </c>
      <c r="H34" s="296" t="s">
        <v>5</v>
      </c>
      <c r="I34" s="368"/>
      <c r="J34" s="94"/>
    </row>
    <row r="35" spans="2:10" ht="15" customHeight="1">
      <c r="B35" s="12"/>
      <c r="C35" s="274" t="s">
        <v>171</v>
      </c>
      <c r="D35" s="297" t="s">
        <v>5</v>
      </c>
      <c r="E35" s="297" t="s">
        <v>5</v>
      </c>
      <c r="F35" s="297" t="s">
        <v>5</v>
      </c>
      <c r="G35" s="297" t="s">
        <v>5</v>
      </c>
      <c r="H35" s="296" t="s">
        <v>5</v>
      </c>
      <c r="I35" s="368"/>
      <c r="J35" s="94"/>
    </row>
    <row r="36" spans="2:10" ht="15">
      <c r="B36" s="122"/>
      <c r="C36" s="101" t="s">
        <v>55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369"/>
      <c r="J36" s="94"/>
    </row>
    <row r="37" spans="2:10" ht="15">
      <c r="B37" s="122"/>
      <c r="C37" s="101" t="s">
        <v>56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369"/>
      <c r="J37" s="94"/>
    </row>
    <row r="38" spans="2:10" ht="15">
      <c r="B38" s="129"/>
      <c r="C38" s="99"/>
      <c r="D38" s="285"/>
      <c r="E38" s="286"/>
      <c r="F38" s="286"/>
      <c r="G38" s="286"/>
      <c r="H38" s="418"/>
      <c r="I38" s="368"/>
      <c r="J38" s="94"/>
    </row>
    <row r="39" spans="2:10" ht="15">
      <c r="B39" s="12"/>
      <c r="C39" s="172" t="s">
        <v>65</v>
      </c>
      <c r="D39" s="297">
        <f>SUM(D40:D42)</f>
        <v>0</v>
      </c>
      <c r="E39" s="297">
        <f>SUM(E40:E42)</f>
        <v>67360</v>
      </c>
      <c r="F39" s="297">
        <f>SUM(F40:F42)</f>
        <v>129216</v>
      </c>
      <c r="G39" s="297">
        <f>SUM(G40:G42)</f>
        <v>95386</v>
      </c>
      <c r="H39" s="296">
        <f>SUM(H40:H42)</f>
        <v>83654</v>
      </c>
      <c r="I39" s="368"/>
      <c r="J39" s="94"/>
    </row>
    <row r="40" spans="2:10" ht="15">
      <c r="B40" s="12"/>
      <c r="C40" s="101" t="s">
        <v>55</v>
      </c>
      <c r="D40" s="298">
        <v>0</v>
      </c>
      <c r="E40" s="298">
        <v>67360</v>
      </c>
      <c r="F40" s="298">
        <v>156697</v>
      </c>
      <c r="G40" s="298">
        <v>95386</v>
      </c>
      <c r="H40" s="298">
        <v>83654</v>
      </c>
      <c r="I40" s="369" t="s">
        <v>159</v>
      </c>
      <c r="J40" s="94"/>
    </row>
    <row r="41" spans="2:10" ht="15">
      <c r="B41" s="12"/>
      <c r="C41" s="101" t="s">
        <v>56</v>
      </c>
      <c r="D41" s="298">
        <v>0</v>
      </c>
      <c r="E41" s="298">
        <v>0</v>
      </c>
      <c r="F41" s="298">
        <v>-27481</v>
      </c>
      <c r="G41" s="298">
        <v>0</v>
      </c>
      <c r="H41" s="298">
        <v>0</v>
      </c>
      <c r="I41" s="369" t="s">
        <v>224</v>
      </c>
      <c r="J41" s="94"/>
    </row>
    <row r="42" spans="2:10" ht="15">
      <c r="B42" s="12"/>
      <c r="D42" s="298">
        <v>0</v>
      </c>
      <c r="E42" s="298">
        <v>0</v>
      </c>
      <c r="F42" s="298">
        <v>0</v>
      </c>
      <c r="G42" s="298">
        <v>0</v>
      </c>
      <c r="H42" s="298">
        <v>0</v>
      </c>
      <c r="I42" s="408"/>
      <c r="J42" s="94"/>
    </row>
    <row r="43" spans="2:10" ht="15.75" thickBot="1">
      <c r="B43" s="122"/>
      <c r="C43" s="99"/>
      <c r="D43" s="285"/>
      <c r="E43" s="286"/>
      <c r="F43" s="286"/>
      <c r="G43" s="286"/>
      <c r="H43" s="418"/>
      <c r="I43" s="100"/>
      <c r="J43" s="94"/>
    </row>
    <row r="44" spans="2:10" ht="17.25" thickBot="1" thickTop="1">
      <c r="B44" s="128"/>
      <c r="C44" s="173" t="s">
        <v>82</v>
      </c>
      <c r="D44" s="279">
        <f>+D8+D11+D23+D25+D30+D39</f>
        <v>-80496</v>
      </c>
      <c r="E44" s="279">
        <f>+E8+E11+E23+E25+E30+E39</f>
        <v>-109204</v>
      </c>
      <c r="F44" s="279">
        <f>+F8+F11+F23+F25+F30+F39</f>
        <v>34492</v>
      </c>
      <c r="G44" s="279">
        <f>+G8+G11+G23+G25+G30+G39</f>
        <v>37166</v>
      </c>
      <c r="H44" s="421">
        <f>+H8+H11+H23+H25+H30+H39</f>
        <v>-16680</v>
      </c>
      <c r="I44" s="133"/>
      <c r="J44" s="91"/>
    </row>
    <row r="45" spans="2:10" ht="16.5" thickTop="1">
      <c r="B45" s="12"/>
      <c r="C45" s="174" t="s">
        <v>67</v>
      </c>
      <c r="D45" s="134"/>
      <c r="E45" s="1"/>
      <c r="F45" s="1"/>
      <c r="G45" s="71"/>
      <c r="H45" s="71"/>
      <c r="I45" s="1"/>
      <c r="J45" s="94"/>
    </row>
    <row r="46" spans="2:10" ht="15.75">
      <c r="B46" s="12"/>
      <c r="C46" s="126"/>
      <c r="D46" s="135"/>
      <c r="E46" s="1"/>
      <c r="F46" s="1"/>
      <c r="G46" s="1"/>
      <c r="H46" s="1"/>
      <c r="I46" s="1"/>
      <c r="J46" s="94"/>
    </row>
    <row r="47" spans="2:10" ht="15.75">
      <c r="B47" s="12"/>
      <c r="C47" s="63" t="s">
        <v>167</v>
      </c>
      <c r="D47" s="5"/>
      <c r="E47" s="1"/>
      <c r="F47" s="1"/>
      <c r="G47" s="1"/>
      <c r="H47" s="1"/>
      <c r="I47" s="1"/>
      <c r="J47" s="94"/>
    </row>
    <row r="48" spans="2:10" ht="15.75">
      <c r="B48" s="12"/>
      <c r="C48" s="108" t="s">
        <v>68</v>
      </c>
      <c r="D48" s="5"/>
      <c r="E48" s="1"/>
      <c r="F48" s="1"/>
      <c r="G48" s="1"/>
      <c r="H48" s="1"/>
      <c r="I48" s="1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143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</row>
    <row r="7" spans="2:10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21"/>
      <c r="I7" s="94"/>
      <c r="J7" s="2"/>
    </row>
    <row r="8" spans="2:10" ht="15.75">
      <c r="B8" s="12"/>
      <c r="C8" s="367" t="str">
        <f>+Fedőlap!$E$13</f>
        <v>Dátum: 2012.09.28.</v>
      </c>
      <c r="D8" s="356"/>
      <c r="E8" s="356"/>
      <c r="F8" s="356"/>
      <c r="G8" s="356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91</v>
      </c>
      <c r="D10" s="295">
        <f>-'1. Tábla'!E10</f>
        <v>990440</v>
      </c>
      <c r="E10" s="295">
        <f>-'1. Tábla'!F10</f>
        <v>1182207</v>
      </c>
      <c r="F10" s="295">
        <f>-'1. Tábla'!G10</f>
        <v>1164350</v>
      </c>
      <c r="G10" s="349">
        <f>-'1. Tábla'!H10</f>
        <v>-1212706</v>
      </c>
      <c r="H10" s="106"/>
      <c r="I10" s="94"/>
      <c r="J10" s="2"/>
    </row>
    <row r="11" spans="2:10" ht="15.75" thickTop="1">
      <c r="B11" s="12"/>
      <c r="C11" s="123"/>
      <c r="D11" s="374"/>
      <c r="E11" s="301"/>
      <c r="F11" s="301"/>
      <c r="G11" s="375"/>
      <c r="H11" s="98"/>
      <c r="I11" s="94"/>
      <c r="J11" s="2"/>
    </row>
    <row r="12" spans="2:10" ht="17.25">
      <c r="B12" s="183"/>
      <c r="C12" s="214" t="s">
        <v>172</v>
      </c>
      <c r="D12" s="376">
        <f>D13+D14+D15+D22+D27</f>
        <v>1321722</v>
      </c>
      <c r="E12" s="376">
        <f>E13+E14+E15+E22+E27</f>
        <v>-118055.00000000012</v>
      </c>
      <c r="F12" s="376">
        <f>F13+F14+F15+F22+F27</f>
        <v>-468734</v>
      </c>
      <c r="G12" s="377">
        <f>G13+G14+G15+G22+G27</f>
        <v>1145872.9999999995</v>
      </c>
      <c r="H12" s="186"/>
      <c r="I12" s="187"/>
      <c r="J12" s="188"/>
    </row>
    <row r="13" spans="2:10" ht="15">
      <c r="B13" s="189"/>
      <c r="C13" s="215" t="s">
        <v>92</v>
      </c>
      <c r="D13" s="307">
        <v>1585371</v>
      </c>
      <c r="E13" s="307">
        <v>-692043.0000000001</v>
      </c>
      <c r="F13" s="307">
        <v>-211126</v>
      </c>
      <c r="G13" s="359">
        <v>136341.99999999988</v>
      </c>
      <c r="H13" s="186"/>
      <c r="I13" s="187"/>
      <c r="J13" s="188"/>
    </row>
    <row r="14" spans="2:10" ht="15">
      <c r="B14" s="189"/>
      <c r="C14" s="215" t="s">
        <v>93</v>
      </c>
      <c r="D14" s="307">
        <v>-11748.999999999998</v>
      </c>
      <c r="E14" s="307">
        <v>-119515</v>
      </c>
      <c r="F14" s="307">
        <v>-76049</v>
      </c>
      <c r="G14" s="359">
        <v>-25219.999999999985</v>
      </c>
      <c r="H14" s="186"/>
      <c r="I14" s="187"/>
      <c r="J14" s="188"/>
    </row>
    <row r="15" spans="2:10" ht="15">
      <c r="B15" s="189"/>
      <c r="C15" s="215" t="s">
        <v>94</v>
      </c>
      <c r="D15" s="307">
        <v>-102320.00000000001</v>
      </c>
      <c r="E15" s="307">
        <v>538935</v>
      </c>
      <c r="F15" s="307">
        <v>-193533.00000000003</v>
      </c>
      <c r="G15" s="359">
        <v>-157984.00000000003</v>
      </c>
      <c r="H15" s="186"/>
      <c r="I15" s="187"/>
      <c r="J15" s="188"/>
    </row>
    <row r="16" spans="2:10" ht="15">
      <c r="B16" s="189"/>
      <c r="C16" s="216" t="s">
        <v>95</v>
      </c>
      <c r="D16" s="372">
        <v>197554</v>
      </c>
      <c r="E16" s="372">
        <v>840672</v>
      </c>
      <c r="F16" s="372">
        <v>295535.304954</v>
      </c>
      <c r="G16" s="373">
        <v>113478.903</v>
      </c>
      <c r="H16" s="186"/>
      <c r="I16" s="187"/>
      <c r="J16" s="188"/>
    </row>
    <row r="17" spans="2:10" ht="15">
      <c r="B17" s="189"/>
      <c r="C17" s="215" t="s">
        <v>96</v>
      </c>
      <c r="D17" s="372">
        <v>-299874</v>
      </c>
      <c r="E17" s="372">
        <v>-301737</v>
      </c>
      <c r="F17" s="372">
        <v>-489068.30495400005</v>
      </c>
      <c r="G17" s="373">
        <v>-271462.90300000005</v>
      </c>
      <c r="H17" s="186"/>
      <c r="I17" s="187"/>
      <c r="J17" s="188"/>
    </row>
    <row r="18" spans="2:10" ht="15">
      <c r="B18" s="189"/>
      <c r="C18" s="215" t="s">
        <v>160</v>
      </c>
      <c r="D18" s="307">
        <v>-88543</v>
      </c>
      <c r="E18" s="307">
        <v>11089.999999999989</v>
      </c>
      <c r="F18" s="307">
        <v>-2936.9999999999905</v>
      </c>
      <c r="G18" s="359">
        <v>-8376.000000000018</v>
      </c>
      <c r="H18" s="186"/>
      <c r="I18" s="187"/>
      <c r="J18" s="188"/>
    </row>
    <row r="19" spans="2:10" ht="15">
      <c r="B19" s="189"/>
      <c r="C19" s="215" t="s">
        <v>161</v>
      </c>
      <c r="D19" s="307">
        <v>-13777.000000000002</v>
      </c>
      <c r="E19" s="307">
        <v>527844.9999999999</v>
      </c>
      <c r="F19" s="307">
        <v>-190596.00000000003</v>
      </c>
      <c r="G19" s="359">
        <v>-149608</v>
      </c>
      <c r="H19" s="186"/>
      <c r="I19" s="187"/>
      <c r="J19" s="188"/>
    </row>
    <row r="20" spans="2:10" ht="15">
      <c r="B20" s="189"/>
      <c r="C20" s="216" t="s">
        <v>95</v>
      </c>
      <c r="D20" s="372">
        <v>26526</v>
      </c>
      <c r="E20" s="372">
        <v>732884</v>
      </c>
      <c r="F20" s="372">
        <v>31621.904954000012</v>
      </c>
      <c r="G20" s="373">
        <v>11390.228</v>
      </c>
      <c r="H20" s="186"/>
      <c r="I20" s="187"/>
      <c r="J20" s="188"/>
    </row>
    <row r="21" spans="2:10" ht="15">
      <c r="B21" s="189"/>
      <c r="C21" s="215" t="s">
        <v>96</v>
      </c>
      <c r="D21" s="372">
        <v>-40303</v>
      </c>
      <c r="E21" s="372">
        <v>-205039.00000000012</v>
      </c>
      <c r="F21" s="372">
        <v>-222217.90495400003</v>
      </c>
      <c r="G21" s="373">
        <v>-160998.228</v>
      </c>
      <c r="H21" s="186"/>
      <c r="I21" s="187"/>
      <c r="J21" s="188"/>
    </row>
    <row r="22" spans="2:10" ht="15">
      <c r="B22" s="189"/>
      <c r="C22" s="216" t="s">
        <v>97</v>
      </c>
      <c r="D22" s="307">
        <v>-165067</v>
      </c>
      <c r="E22" s="307">
        <v>30754</v>
      </c>
      <c r="F22" s="307">
        <v>4001.999999999999</v>
      </c>
      <c r="G22" s="359">
        <v>1214363</v>
      </c>
      <c r="H22" s="186"/>
      <c r="I22" s="187"/>
      <c r="J22" s="188"/>
    </row>
    <row r="23" spans="2:10" ht="16.5">
      <c r="B23" s="189"/>
      <c r="C23" s="216" t="s">
        <v>173</v>
      </c>
      <c r="D23" s="307">
        <v>-3835</v>
      </c>
      <c r="E23" s="307">
        <v>1018.0000000000002</v>
      </c>
      <c r="F23" s="307">
        <v>-1536.0000000000002</v>
      </c>
      <c r="G23" s="359">
        <v>691227.31714202</v>
      </c>
      <c r="H23" s="186"/>
      <c r="I23" s="187"/>
      <c r="J23" s="188"/>
    </row>
    <row r="24" spans="2:10" ht="15">
      <c r="B24" s="189"/>
      <c r="C24" s="216" t="s">
        <v>174</v>
      </c>
      <c r="D24" s="307">
        <v>-161232</v>
      </c>
      <c r="E24" s="307">
        <v>29736</v>
      </c>
      <c r="F24" s="307">
        <v>5537.999999999999</v>
      </c>
      <c r="G24" s="359">
        <v>523135.68285798</v>
      </c>
      <c r="H24" s="186"/>
      <c r="I24" s="187"/>
      <c r="J24" s="188"/>
    </row>
    <row r="25" spans="2:10" ht="15">
      <c r="B25" s="189"/>
      <c r="C25" s="216" t="s">
        <v>98</v>
      </c>
      <c r="D25" s="372">
        <v>30744</v>
      </c>
      <c r="E25" s="372">
        <v>51850</v>
      </c>
      <c r="F25" s="372">
        <v>43685.047</v>
      </c>
      <c r="G25" s="373">
        <v>562491.4928579798</v>
      </c>
      <c r="H25" s="186"/>
      <c r="I25" s="187"/>
      <c r="J25" s="188"/>
    </row>
    <row r="26" spans="2:10" ht="15">
      <c r="B26" s="189"/>
      <c r="C26" s="215" t="s">
        <v>99</v>
      </c>
      <c r="D26" s="372">
        <v>-191976</v>
      </c>
      <c r="E26" s="372">
        <v>-22114.000000000004</v>
      </c>
      <c r="F26" s="372">
        <v>-38147.047</v>
      </c>
      <c r="G26" s="373">
        <v>-39355.81</v>
      </c>
      <c r="H26" s="186"/>
      <c r="I26" s="187"/>
      <c r="J26" s="188"/>
    </row>
    <row r="27" spans="2:10" ht="15">
      <c r="B27" s="189"/>
      <c r="C27" s="215" t="s">
        <v>100</v>
      </c>
      <c r="D27" s="307">
        <v>15487.000000000002</v>
      </c>
      <c r="E27" s="307">
        <v>123814</v>
      </c>
      <c r="F27" s="307">
        <v>7972.000000000009</v>
      </c>
      <c r="G27" s="359">
        <v>-21628.000000000116</v>
      </c>
      <c r="H27" s="186"/>
      <c r="I27" s="187"/>
      <c r="J27" s="188"/>
    </row>
    <row r="28" spans="2:10" ht="15">
      <c r="B28" s="189"/>
      <c r="C28" s="190"/>
      <c r="D28" s="327"/>
      <c r="E28" s="325"/>
      <c r="F28" s="325"/>
      <c r="G28" s="326"/>
      <c r="H28" s="186"/>
      <c r="I28" s="187"/>
      <c r="J28" s="188"/>
    </row>
    <row r="29" spans="2:10" ht="15.75">
      <c r="B29" s="189"/>
      <c r="C29" s="214" t="s">
        <v>175</v>
      </c>
      <c r="D29" s="378">
        <f>SUM(D30:D31)+SUM(D33:D34)+D36+SUM(D38:D40)</f>
        <v>313123.999999998</v>
      </c>
      <c r="E29" s="378">
        <f>SUM(E30:E31)+SUM(E33:E34)+E36+SUM(E38:E40)</f>
        <v>35171.99999999959</v>
      </c>
      <c r="F29" s="378">
        <f>SUM(F30:F31)+SUM(F33:F34)+F36+SUM(F38:F40)</f>
        <v>580066.6560739994</v>
      </c>
      <c r="G29" s="378">
        <f>SUM(G30:G31)+SUM(G33:G34)+G36+SUM(G38:G40)</f>
        <v>958288.1591120024</v>
      </c>
      <c r="H29" s="186"/>
      <c r="I29" s="187"/>
      <c r="J29" s="188"/>
    </row>
    <row r="30" spans="2:10" ht="15">
      <c r="B30" s="189"/>
      <c r="C30" s="217" t="s">
        <v>101</v>
      </c>
      <c r="D30" s="307">
        <v>22999.000000000004</v>
      </c>
      <c r="E30" s="307">
        <v>293285</v>
      </c>
      <c r="F30" s="307">
        <v>25220</v>
      </c>
      <c r="G30" s="359">
        <v>27474.999999999996</v>
      </c>
      <c r="H30" s="186"/>
      <c r="I30" s="187"/>
      <c r="J30" s="188"/>
    </row>
    <row r="31" spans="2:10" ht="15">
      <c r="B31" s="189"/>
      <c r="C31" s="217" t="s">
        <v>102</v>
      </c>
      <c r="D31" s="307">
        <v>55962.99999999996</v>
      </c>
      <c r="E31" s="307">
        <v>-234911</v>
      </c>
      <c r="F31" s="307">
        <v>92622.99999999997</v>
      </c>
      <c r="G31" s="359">
        <v>-439039</v>
      </c>
      <c r="H31" s="186"/>
      <c r="I31" s="187"/>
      <c r="J31" s="188"/>
    </row>
    <row r="32" spans="2:10" ht="15">
      <c r="B32" s="189"/>
      <c r="C32" s="195"/>
      <c r="D32" s="323"/>
      <c r="E32" s="324"/>
      <c r="F32" s="325"/>
      <c r="G32" s="360"/>
      <c r="H32" s="186"/>
      <c r="I32" s="187"/>
      <c r="J32" s="188"/>
    </row>
    <row r="33" spans="2:10" ht="15">
      <c r="B33" s="189"/>
      <c r="C33" s="218" t="s">
        <v>103</v>
      </c>
      <c r="D33" s="307">
        <v>99194.25496075655</v>
      </c>
      <c r="E33" s="307">
        <v>-9686.102456486879</v>
      </c>
      <c r="F33" s="307">
        <v>-24306.20265527432</v>
      </c>
      <c r="G33" s="359">
        <v>2122.000000001208</v>
      </c>
      <c r="H33" s="198"/>
      <c r="I33" s="187"/>
      <c r="J33" s="188"/>
    </row>
    <row r="34" spans="2:10" ht="16.5">
      <c r="B34" s="189"/>
      <c r="C34" s="217" t="s">
        <v>104</v>
      </c>
      <c r="D34" s="307">
        <v>-67204.97679145038</v>
      </c>
      <c r="E34" s="307">
        <v>-25504.378154513503</v>
      </c>
      <c r="F34" s="307">
        <v>3946.8572148049097</v>
      </c>
      <c r="G34" s="359">
        <v>25538.393044178</v>
      </c>
      <c r="H34" s="186"/>
      <c r="I34" s="187"/>
      <c r="J34" s="188"/>
    </row>
    <row r="35" spans="2:10" ht="15">
      <c r="B35" s="189"/>
      <c r="C35" s="313" t="s">
        <v>176</v>
      </c>
      <c r="D35" s="307">
        <v>-10036</v>
      </c>
      <c r="E35" s="307">
        <v>-20743</v>
      </c>
      <c r="F35" s="307">
        <v>20867.656074</v>
      </c>
      <c r="G35" s="359">
        <v>24526.159112</v>
      </c>
      <c r="H35" s="186"/>
      <c r="I35" s="187"/>
      <c r="J35" s="188"/>
    </row>
    <row r="36" spans="2:10" ht="15">
      <c r="B36" s="189"/>
      <c r="C36" s="219" t="s">
        <v>105</v>
      </c>
      <c r="D36" s="307">
        <v>-6236</v>
      </c>
      <c r="E36" s="307">
        <v>-43667</v>
      </c>
      <c r="F36" s="307">
        <v>2282.842351</v>
      </c>
      <c r="G36" s="359">
        <v>2641.719939</v>
      </c>
      <c r="H36" s="186"/>
      <c r="I36" s="187"/>
      <c r="J36" s="188"/>
    </row>
    <row r="37" spans="2:10" ht="15">
      <c r="B37" s="189"/>
      <c r="C37" s="195"/>
      <c r="D37" s="323"/>
      <c r="E37" s="324"/>
      <c r="F37" s="324"/>
      <c r="G37" s="361"/>
      <c r="H37" s="186"/>
      <c r="I37" s="187"/>
      <c r="J37" s="188"/>
    </row>
    <row r="38" spans="2:10" ht="16.5">
      <c r="B38" s="189"/>
      <c r="C38" s="217" t="s">
        <v>177</v>
      </c>
      <c r="D38" s="307">
        <v>208408.7218306919</v>
      </c>
      <c r="E38" s="307">
        <v>42255.48061099998</v>
      </c>
      <c r="F38" s="307">
        <v>480300.15916346875</v>
      </c>
      <c r="G38" s="359">
        <v>1339550.0461288232</v>
      </c>
      <c r="H38" s="186"/>
      <c r="I38" s="187"/>
      <c r="J38" s="188"/>
    </row>
    <row r="39" spans="2:10" ht="16.5">
      <c r="B39" s="189"/>
      <c r="C39" s="217" t="s">
        <v>178</v>
      </c>
      <c r="D39" s="307">
        <v>0</v>
      </c>
      <c r="E39" s="307">
        <v>13400</v>
      </c>
      <c r="F39" s="307">
        <v>0</v>
      </c>
      <c r="G39" s="359">
        <v>0</v>
      </c>
      <c r="H39" s="186"/>
      <c r="I39" s="187"/>
      <c r="J39" s="188"/>
    </row>
    <row r="40" spans="2:10" ht="16.5">
      <c r="B40" s="189"/>
      <c r="C40" s="217" t="s">
        <v>179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</row>
    <row r="41" spans="2:10" ht="15">
      <c r="B41" s="189"/>
      <c r="C41" s="195"/>
      <c r="D41" s="327"/>
      <c r="E41" s="325"/>
      <c r="F41" s="325"/>
      <c r="G41" s="326"/>
      <c r="H41" s="186"/>
      <c r="I41" s="187"/>
      <c r="J41" s="188"/>
    </row>
    <row r="42" spans="2:10" ht="15.75">
      <c r="B42" s="189"/>
      <c r="C42" s="220" t="s">
        <v>106</v>
      </c>
      <c r="D42" s="306">
        <f>+D43</f>
        <v>-10366</v>
      </c>
      <c r="E42" s="306">
        <f>+E43</f>
        <v>-21539</v>
      </c>
      <c r="F42" s="306">
        <f>+F43</f>
        <v>51350.343926000176</v>
      </c>
      <c r="G42" s="306">
        <f>+G43</f>
        <v>23160.84088799986</v>
      </c>
      <c r="H42" s="186"/>
      <c r="I42" s="187"/>
      <c r="J42" s="188"/>
    </row>
    <row r="43" spans="2:10" ht="15">
      <c r="B43" s="189"/>
      <c r="C43" s="221" t="s">
        <v>107</v>
      </c>
      <c r="D43" s="354">
        <f>D46-(D10+D12+D30+D31+D33+D34+D36+D38+D39)</f>
        <v>-10366</v>
      </c>
      <c r="E43" s="354">
        <f>E46-(E10+E12+E30+E31+E33+E34+E36+E38+E39)</f>
        <v>-21539</v>
      </c>
      <c r="F43" s="354">
        <f>F46-(F10+F12+F30+F31+F33+F34+F36+F38+F39)</f>
        <v>51350.343926000176</v>
      </c>
      <c r="G43" s="359">
        <f>G46-(G10+G12+G30+G31+G33+G34+G36+G38+G39)</f>
        <v>23160.84088799986</v>
      </c>
      <c r="H43" s="186"/>
      <c r="I43" s="187"/>
      <c r="J43" s="188"/>
    </row>
    <row r="44" spans="2:10" ht="15">
      <c r="B44" s="189"/>
      <c r="C44" s="217" t="s">
        <v>108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</row>
    <row r="45" spans="2:10" ht="15.75" thickBot="1">
      <c r="B45" s="189"/>
      <c r="C45" s="190"/>
      <c r="D45" s="328"/>
      <c r="E45" s="329"/>
      <c r="F45" s="329"/>
      <c r="G45" s="330"/>
      <c r="H45" s="203"/>
      <c r="I45" s="187"/>
      <c r="J45" s="188"/>
    </row>
    <row r="46" spans="2:10" ht="18.75" thickBot="1" thickTop="1">
      <c r="B46" s="189"/>
      <c r="C46" s="173" t="s">
        <v>180</v>
      </c>
      <c r="D46" s="295">
        <v>2614919.999999998</v>
      </c>
      <c r="E46" s="295">
        <v>1077784.9999999998</v>
      </c>
      <c r="F46" s="295">
        <v>1327032.9999999995</v>
      </c>
      <c r="G46" s="305">
        <v>914616.0000000019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109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181</v>
      </c>
      <c r="E50" s="1"/>
      <c r="F50" s="1"/>
      <c r="G50" s="5"/>
      <c r="H50" s="5" t="s">
        <v>182</v>
      </c>
      <c r="I50" s="94"/>
      <c r="J50" s="2"/>
    </row>
    <row r="51" spans="2:10" ht="15.75">
      <c r="B51" s="12"/>
      <c r="C51" s="108" t="s">
        <v>183</v>
      </c>
      <c r="E51" s="1"/>
      <c r="F51" s="1"/>
      <c r="H51" s="223" t="s">
        <v>184</v>
      </c>
      <c r="I51" s="94"/>
      <c r="J51" s="2"/>
    </row>
    <row r="52" spans="2:10" ht="15.75">
      <c r="B52" s="12"/>
      <c r="C52" s="108" t="s">
        <v>185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10">
      <selection activeCell="C1" sqref="C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2012.09.28.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111</v>
      </c>
      <c r="D10" s="295">
        <f>-'1. Tábla'!E11</f>
        <v>928289</v>
      </c>
      <c r="E10" s="295">
        <f>-'1. Tábla'!F11</f>
        <v>973853</v>
      </c>
      <c r="F10" s="295">
        <f>-'1. Tábla'!G11</f>
        <v>973353</v>
      </c>
      <c r="G10" s="349">
        <f>-'1. Tábla'!H11</f>
        <v>-999967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9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1292807.9999999998</v>
      </c>
      <c r="E12" s="376">
        <f>E13+E14+E15+E22+E27</f>
        <v>-61714.99999999977</v>
      </c>
      <c r="F12" s="376">
        <f>F13+F14+F15+F22+F27</f>
        <v>-407402</v>
      </c>
      <c r="G12" s="378">
        <f>G13+G14+G15+G22+G27</f>
        <v>1109931.9999999995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1464538.9999999998</v>
      </c>
      <c r="E13" s="307">
        <v>-693595.9999999999</v>
      </c>
      <c r="F13" s="307">
        <v>-55397.00000000002</v>
      </c>
      <c r="G13" s="359">
        <v>132236.99999999985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-12508</v>
      </c>
      <c r="E14" s="307">
        <v>-119446.99999999999</v>
      </c>
      <c r="F14" s="307">
        <v>-76566</v>
      </c>
      <c r="G14" s="359">
        <v>-26034.000000000007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-39059</v>
      </c>
      <c r="E15" s="307">
        <v>590054.0000000001</v>
      </c>
      <c r="F15" s="307">
        <v>-278954</v>
      </c>
      <c r="G15" s="359">
        <v>-158835.00000000003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2020284</v>
      </c>
      <c r="E16" s="372">
        <v>3644138</v>
      </c>
      <c r="F16" s="372">
        <v>2452759.089954</v>
      </c>
      <c r="G16" s="373">
        <v>3521036.461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-2059343</v>
      </c>
      <c r="E17" s="372">
        <v>-3054084</v>
      </c>
      <c r="F17" s="372">
        <v>-2731713.089954</v>
      </c>
      <c r="G17" s="373">
        <v>-3679871.461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-23258.999999999993</v>
      </c>
      <c r="E18" s="307">
        <v>60648.00000000002</v>
      </c>
      <c r="F18" s="307">
        <v>-89427</v>
      </c>
      <c r="G18" s="359">
        <v>-11256.00000000003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-15800</v>
      </c>
      <c r="E19" s="307">
        <v>529406.0000000001</v>
      </c>
      <c r="F19" s="307">
        <v>-189527</v>
      </c>
      <c r="G19" s="359">
        <v>-147579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13175</v>
      </c>
      <c r="E20" s="372">
        <v>723533</v>
      </c>
      <c r="F20" s="372">
        <v>21505.30495400001</v>
      </c>
      <c r="G20" s="373">
        <v>3448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-28975</v>
      </c>
      <c r="E21" s="372">
        <v>-194126.99999999988</v>
      </c>
      <c r="F21" s="372">
        <v>-211032.30495400002</v>
      </c>
      <c r="G21" s="373">
        <v>-151027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-146226</v>
      </c>
      <c r="E22" s="307">
        <v>23263.999999999996</v>
      </c>
      <c r="F22" s="307">
        <v>-971.9999999999977</v>
      </c>
      <c r="G22" s="359">
        <v>1211192.9999999998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-889</v>
      </c>
      <c r="E23" s="307">
        <v>551</v>
      </c>
      <c r="F23" s="307">
        <v>5.999999999999978</v>
      </c>
      <c r="G23" s="359">
        <v>693224.31714202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-145337</v>
      </c>
      <c r="E24" s="307">
        <v>22712.999999999996</v>
      </c>
      <c r="F24" s="307">
        <v>-977.9999999999977</v>
      </c>
      <c r="G24" s="359">
        <v>517968.6828579798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22354</v>
      </c>
      <c r="E25" s="372">
        <v>40600</v>
      </c>
      <c r="F25" s="372">
        <v>30194.2</v>
      </c>
      <c r="G25" s="373">
        <v>554607.2958579798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-167691</v>
      </c>
      <c r="E26" s="372">
        <v>-17887.000000000004</v>
      </c>
      <c r="F26" s="372">
        <v>-31172.199999999997</v>
      </c>
      <c r="G26" s="373">
        <v>-36638.613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26062</v>
      </c>
      <c r="E27" s="307">
        <v>138010</v>
      </c>
      <c r="F27" s="307">
        <v>4487.000000000002</v>
      </c>
      <c r="G27" s="359">
        <v>-48628.99999999998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206500.00000000215</v>
      </c>
      <c r="E29" s="378">
        <f>SUM(E30:E31)+SUM(E33:E34)+E36+SUM(E38:E40)</f>
        <v>58116.99999999875</v>
      </c>
      <c r="F29" s="378">
        <f>SUM(F30:F31)+SUM(F33:F34)+F36+SUM(F38:F40)</f>
        <v>468746.656073999</v>
      </c>
      <c r="G29" s="378">
        <f>SUM(G30:G31)+SUM(G33:G34)+G36+SUM(G38:G40)</f>
        <v>889101.159111999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22999.000000000004</v>
      </c>
      <c r="E30" s="307">
        <v>293285</v>
      </c>
      <c r="F30" s="307">
        <v>25220</v>
      </c>
      <c r="G30" s="359">
        <v>27474.999999999996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10975.99999999997</v>
      </c>
      <c r="E31" s="307">
        <v>-199082.00000000003</v>
      </c>
      <c r="F31" s="307">
        <v>93697</v>
      </c>
      <c r="G31" s="359">
        <v>-407014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101114.12443349946</v>
      </c>
      <c r="E33" s="307">
        <v>-12195.090094336592</v>
      </c>
      <c r="F33" s="307">
        <v>-24956.447158111587</v>
      </c>
      <c r="G33" s="359">
        <v>2470.000000001164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-67773.97679145035</v>
      </c>
      <c r="E34" s="307">
        <v>-23079.378154513437</v>
      </c>
      <c r="F34" s="307">
        <v>4251.857214804975</v>
      </c>
      <c r="G34" s="359">
        <v>26539.393044177978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-10036</v>
      </c>
      <c r="E35" s="307">
        <v>-20743</v>
      </c>
      <c r="F35" s="307">
        <v>20867.656074</v>
      </c>
      <c r="G35" s="359">
        <v>24526.159112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-6236</v>
      </c>
      <c r="E36" s="307">
        <v>-43667</v>
      </c>
      <c r="F36" s="307">
        <v>2282.842351</v>
      </c>
      <c r="G36" s="359">
        <v>2641.719939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145420.8523579531</v>
      </c>
      <c r="E38" s="307">
        <v>29455.468248848803</v>
      </c>
      <c r="F38" s="307">
        <v>368251.4036663056</v>
      </c>
      <c r="G38" s="359">
        <v>1236989.04612882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13400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0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-4293</v>
      </c>
      <c r="E42" s="306">
        <f>+E43</f>
        <v>-37260.00000000012</v>
      </c>
      <c r="F42" s="306">
        <f>+F43</f>
        <v>37904.34392600006</v>
      </c>
      <c r="G42" s="359">
        <f>+G43</f>
        <v>-25965.159111999907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54">
        <f>D46-(D10+D12+D30+D31+D33+D34+D36+D38+D39)</f>
        <v>-4293</v>
      </c>
      <c r="E43" s="354">
        <f>E46-(E10+E12+E30+E31+E33+E34+E36+E38+E39)</f>
        <v>-37260.00000000012</v>
      </c>
      <c r="F43" s="354">
        <f>F46-(F10+F12+F30+F31+F33+F34+F36+F38+F39)</f>
        <v>37904.34392600006</v>
      </c>
      <c r="G43" s="362">
        <f>G46-(G10+G12+G30+G31+G33+G34+G36+G38+G39)</f>
        <v>-25965.159111999907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112</v>
      </c>
      <c r="D46" s="331">
        <v>2423304.000000002</v>
      </c>
      <c r="E46" s="331">
        <v>932994.999999999</v>
      </c>
      <c r="F46" s="331">
        <v>1072601.999999999</v>
      </c>
      <c r="G46" s="364">
        <v>973100.9999999987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380"/>
      <c r="I48" s="94"/>
      <c r="J48" s="2"/>
      <c r="K48" s="2"/>
      <c r="L48" s="2"/>
    </row>
    <row r="49" spans="2:12" ht="17.25" thickBot="1" thickTop="1">
      <c r="B49" s="12"/>
      <c r="C49" s="262" t="s">
        <v>113</v>
      </c>
      <c r="D49" s="331">
        <v>18418901</v>
      </c>
      <c r="E49" s="331">
        <v>19293285</v>
      </c>
      <c r="F49" s="331">
        <v>20459286</v>
      </c>
      <c r="G49" s="331">
        <v>21440891</v>
      </c>
      <c r="H49" s="381"/>
      <c r="I49" s="94"/>
      <c r="J49" s="2"/>
      <c r="K49" s="2"/>
      <c r="L49" s="2"/>
    </row>
    <row r="50" spans="2:12" ht="17.25" thickTop="1">
      <c r="B50" s="12"/>
      <c r="C50" s="216" t="s">
        <v>203</v>
      </c>
      <c r="D50" s="307">
        <v>18559812</v>
      </c>
      <c r="E50" s="307">
        <v>19492807</v>
      </c>
      <c r="F50" s="307">
        <v>20565409</v>
      </c>
      <c r="G50" s="307">
        <v>21538510</v>
      </c>
      <c r="H50" s="382"/>
      <c r="I50" s="94"/>
      <c r="J50" s="2"/>
      <c r="K50" s="2"/>
      <c r="L50" s="2"/>
    </row>
    <row r="51" spans="2:12" ht="16.5" customHeight="1">
      <c r="B51" s="12"/>
      <c r="C51" s="263" t="s">
        <v>204</v>
      </c>
      <c r="D51" s="307">
        <v>140911</v>
      </c>
      <c r="E51" s="307">
        <v>199522</v>
      </c>
      <c r="F51" s="307">
        <v>106123</v>
      </c>
      <c r="G51" s="307">
        <v>97619</v>
      </c>
      <c r="H51" s="383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0">
      <selection activeCell="C1" sqref="C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141</v>
      </c>
      <c r="D2" s="3"/>
      <c r="E2" s="2"/>
      <c r="F2" s="2"/>
      <c r="G2" s="2"/>
      <c r="H2" s="2"/>
      <c r="I2" s="2"/>
    </row>
    <row r="3" spans="2:9" ht="18">
      <c r="B3" s="114"/>
      <c r="C3" s="180" t="s">
        <v>114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</row>
    <row r="7" spans="2:9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</row>
    <row r="8" spans="2:9" ht="15.75">
      <c r="B8" s="12"/>
      <c r="C8" s="367" t="str">
        <f>+Fedőlap!$E$13</f>
        <v>Dátum: 2012.09.28.</v>
      </c>
      <c r="D8" s="356"/>
      <c r="E8" s="356"/>
      <c r="F8" s="356"/>
      <c r="G8" s="356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115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4" t="s">
        <v>172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187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188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189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95</v>
      </c>
      <c r="D16" s="384" t="s">
        <v>5</v>
      </c>
      <c r="E16" s="384" t="s">
        <v>5</v>
      </c>
      <c r="F16" s="384" t="s">
        <v>5</v>
      </c>
      <c r="G16" s="385" t="s">
        <v>5</v>
      </c>
      <c r="H16" s="186"/>
      <c r="I16" s="187"/>
    </row>
    <row r="17" spans="2:9" ht="15">
      <c r="B17" s="189"/>
      <c r="C17" s="215" t="s">
        <v>96</v>
      </c>
      <c r="D17" s="384" t="s">
        <v>5</v>
      </c>
      <c r="E17" s="384" t="s">
        <v>5</v>
      </c>
      <c r="F17" s="384" t="s">
        <v>5</v>
      </c>
      <c r="G17" s="385" t="s">
        <v>5</v>
      </c>
      <c r="H17" s="186"/>
      <c r="I17" s="187"/>
    </row>
    <row r="18" spans="2:9" ht="15">
      <c r="B18" s="189"/>
      <c r="C18" s="216" t="s">
        <v>190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191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95</v>
      </c>
      <c r="D20" s="384" t="s">
        <v>5</v>
      </c>
      <c r="E20" s="384" t="s">
        <v>5</v>
      </c>
      <c r="F20" s="384" t="s">
        <v>5</v>
      </c>
      <c r="G20" s="385" t="s">
        <v>5</v>
      </c>
      <c r="H20" s="186"/>
      <c r="I20" s="187"/>
    </row>
    <row r="21" spans="2:9" ht="15">
      <c r="B21" s="189"/>
      <c r="C21" s="216" t="s">
        <v>96</v>
      </c>
      <c r="D21" s="384" t="s">
        <v>5</v>
      </c>
      <c r="E21" s="384" t="s">
        <v>5</v>
      </c>
      <c r="F21" s="384" t="s">
        <v>5</v>
      </c>
      <c r="G21" s="385" t="s">
        <v>5</v>
      </c>
      <c r="H21" s="186"/>
      <c r="I21" s="187"/>
    </row>
    <row r="22" spans="2:9" ht="15">
      <c r="B22" s="189"/>
      <c r="C22" s="216" t="s">
        <v>192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173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2" t="s">
        <v>174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98</v>
      </c>
      <c r="D25" s="384" t="s">
        <v>5</v>
      </c>
      <c r="E25" s="384" t="s">
        <v>5</v>
      </c>
      <c r="F25" s="384" t="s">
        <v>5</v>
      </c>
      <c r="G25" s="385" t="s">
        <v>5</v>
      </c>
      <c r="H25" s="186"/>
      <c r="I25" s="187"/>
    </row>
    <row r="26" spans="2:9" ht="15">
      <c r="B26" s="189"/>
      <c r="C26" s="215" t="s">
        <v>99</v>
      </c>
      <c r="D26" s="384" t="s">
        <v>5</v>
      </c>
      <c r="E26" s="384" t="s">
        <v>5</v>
      </c>
      <c r="F26" s="384" t="s">
        <v>5</v>
      </c>
      <c r="G26" s="385" t="s">
        <v>5</v>
      </c>
      <c r="H26" s="186"/>
      <c r="I26" s="187"/>
    </row>
    <row r="27" spans="2:9" ht="15">
      <c r="B27" s="189"/>
      <c r="C27" s="215" t="s">
        <v>100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175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193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194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3"/>
      <c r="D32" s="196"/>
      <c r="E32" s="197"/>
      <c r="F32" s="193"/>
      <c r="G32" s="194"/>
      <c r="H32" s="186"/>
      <c r="I32" s="187"/>
    </row>
    <row r="33" spans="2:9" ht="15">
      <c r="B33" s="189"/>
      <c r="C33" s="315" t="s">
        <v>195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196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3" t="s">
        <v>176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197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6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198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199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200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106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201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202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116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117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205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7" t="s">
        <v>206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181</v>
      </c>
      <c r="E55" s="1"/>
      <c r="F55" s="1"/>
      <c r="G55" s="5"/>
      <c r="H55" s="5" t="s">
        <v>182</v>
      </c>
      <c r="I55" s="94"/>
    </row>
    <row r="56" spans="2:9" ht="15.75">
      <c r="B56" s="12"/>
      <c r="C56" s="108" t="s">
        <v>186</v>
      </c>
      <c r="E56" s="1"/>
      <c r="F56" s="1"/>
      <c r="H56" s="223" t="s">
        <v>184</v>
      </c>
      <c r="I56" s="94"/>
    </row>
    <row r="57" spans="2:9" ht="15.75">
      <c r="B57" s="12"/>
      <c r="C57" s="108" t="s">
        <v>185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2010-09-30T14:00:24Z</cp:lastPrinted>
  <dcterms:created xsi:type="dcterms:W3CDTF">2008-10-08T08:00:27Z</dcterms:created>
  <dcterms:modified xsi:type="dcterms:W3CDTF">2012-09-28T14:22:01Z</dcterms:modified>
  <cp:category/>
  <cp:version/>
  <cp:contentType/>
  <cp:contentStatus/>
</cp:coreProperties>
</file>